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EXCEL\"/>
    </mc:Choice>
  </mc:AlternateContent>
  <bookViews>
    <workbookView xWindow="0" yWindow="0" windowWidth="28800" windowHeight="1414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 l="1"/>
  <c r="G43" i="1"/>
  <c r="G42" i="1"/>
  <c r="G41" i="1"/>
  <c r="G40" i="1"/>
  <c r="G39" i="1"/>
  <c r="G38" i="1"/>
  <c r="G37" i="1"/>
  <c r="G36" i="1"/>
  <c r="G35" i="1"/>
  <c r="G34" i="1"/>
  <c r="D45" i="1"/>
  <c r="D44" i="1"/>
  <c r="D43" i="1"/>
  <c r="D42" i="1"/>
  <c r="D41" i="1"/>
  <c r="D40" i="1"/>
  <c r="D39" i="1"/>
  <c r="D38" i="1"/>
  <c r="D37" i="1"/>
  <c r="D36" i="1"/>
  <c r="D35" i="1"/>
  <c r="D34" i="1"/>
  <c r="J70" i="1" l="1"/>
  <c r="J71" i="1"/>
  <c r="J72" i="1"/>
  <c r="J69" i="1"/>
  <c r="H83" i="1" l="1"/>
  <c r="J56" i="1"/>
  <c r="I15" i="1"/>
  <c r="I16" i="1"/>
  <c r="I17" i="1"/>
  <c r="I18" i="1"/>
  <c r="I19" i="1"/>
  <c r="I20" i="1"/>
  <c r="I21" i="1"/>
  <c r="I22" i="1"/>
  <c r="I23" i="1"/>
  <c r="J34" i="1"/>
  <c r="J35" i="1"/>
  <c r="J36" i="1"/>
  <c r="J37" i="1"/>
  <c r="J38" i="1"/>
  <c r="J39" i="1"/>
  <c r="J40" i="1"/>
  <c r="J41" i="1"/>
  <c r="J42" i="1"/>
  <c r="J43" i="1"/>
  <c r="J44" i="1"/>
  <c r="J45" i="1"/>
  <c r="I14" i="1"/>
  <c r="H82" i="1" l="1"/>
  <c r="J57" i="1"/>
  <c r="J58" i="1"/>
  <c r="J61" i="1" l="1"/>
  <c r="J59" i="1" s="1"/>
  <c r="J33" i="1" l="1"/>
  <c r="H84" i="1" l="1"/>
  <c r="F100" i="1" s="1"/>
  <c r="J47" i="1"/>
  <c r="F97" i="1" s="1"/>
  <c r="J60" i="1"/>
  <c r="F98" i="1" s="1"/>
  <c r="J73" i="1"/>
  <c r="F99" i="1" s="1"/>
  <c r="I24" i="1" l="1"/>
  <c r="F96" i="1" s="1"/>
  <c r="F101" i="1" s="1"/>
</calcChain>
</file>

<file path=xl/sharedStrings.xml><?xml version="1.0" encoding="utf-8"?>
<sst xmlns="http://schemas.openxmlformats.org/spreadsheetml/2006/main" count="90" uniqueCount="63">
  <si>
    <t xml:space="preserve">Har du spørsmål til IMDi? Send e-post til csh@imdi.no. </t>
  </si>
  <si>
    <t>Integreringstilskudd, eldretilskudd og barnehagetilskudd</t>
  </si>
  <si>
    <t>Les mer om ordningen på imdi.no.</t>
  </si>
  <si>
    <t>Tilskuddsår</t>
  </si>
  <si>
    <t xml:space="preserve"> Bosettingsår</t>
  </si>
  <si>
    <t>Kategori</t>
  </si>
  <si>
    <t>Sats</t>
  </si>
  <si>
    <t>Tilskuddsbeløp</t>
  </si>
  <si>
    <t>Integreringstilskudd år 1</t>
  </si>
  <si>
    <t xml:space="preserve">Integreringstilskudd år 2 </t>
  </si>
  <si>
    <t xml:space="preserve">Integreringstilskudd år 3 </t>
  </si>
  <si>
    <t xml:space="preserve">Integreringstilskudd år 4 </t>
  </si>
  <si>
    <t xml:space="preserve">Integreringstilskudd år 5 </t>
  </si>
  <si>
    <t xml:space="preserve">Barnehagetilskudd </t>
  </si>
  <si>
    <t xml:space="preserve">Eldretilskudd </t>
  </si>
  <si>
    <t>Totalt</t>
  </si>
  <si>
    <t>Særskilt tilskudd for bosetting av enslige mindreårige flyktninger</t>
  </si>
  <si>
    <t>Enslige mindreårige (EM) er en fellesbetegnelse for alle barn og unge under 18 år som kommer til landet uten foreldre eller andre voksne med foreldreansvar i Norge. Det er forskjellige satser som gjelder avhengig av barnets alder og bosettingstidspunkt. Tilskuddet utbetales til og med året den enslige mindreårige fyller 20 år.</t>
  </si>
  <si>
    <t>Bosettingstidspunkt</t>
  </si>
  <si>
    <t>Lav sats</t>
  </si>
  <si>
    <t>Høy sats</t>
  </si>
  <si>
    <t>Tilskudd til opplæring i norsk og samfunnskunnskap for voksne innvandrere</t>
  </si>
  <si>
    <t>Kommunen mottar dette tilskuddet for voksne innvandrere som bor i kommunen og som har rett og plikt til opplæring i norsk og samfunnskunnskap etter introduksjonsloven. Tilskuddet utbetales per person i målgruppen (persontilskudd), som regel over tre år. Kommunene som har 150 personer eller færre i målgruppen, får også et grunntilskudd.</t>
  </si>
  <si>
    <t>Tilskudd*</t>
  </si>
  <si>
    <t>Antall personer i kommunen med lav sats</t>
  </si>
  <si>
    <t>Antall personer i kommunen med høy sats</t>
  </si>
  <si>
    <t>kommuner med 1-3 personer i målgruppen</t>
  </si>
  <si>
    <t>kommuner med 4-150 personer i målgruppen</t>
  </si>
  <si>
    <t>*I kolonnen ‘tilskudd’ indikerer årstallene i parentes det året som personene som utløser persontilskuddet kom inn i målgruppen.</t>
  </si>
  <si>
    <t>Tilskudd for bosetting av personer med nedsatt funksjonsevne og/eller atferdsvansker</t>
  </si>
  <si>
    <t xml:space="preserve">Kommunen mottar dette tilskuddet ved bosetting av flyktninger med alvorlige, kjente funksjonshemminger og/eller atferdsvansker.Tilskuddsordningen skal dekke ekstraordinære kommunale utgifter som følger av bosetting av flyktninger med nedsatt fysisk og/eller psykisk funksjonsevne; samt personer med voldelig adferd og rusproblemer eller alvorlige atferdsproblemer. Satsen avhenger av når vedkommende er bosatt. Ordningen består av to typer tilskudd: Tilskudd 1 og Tilskudd 2. Tilskudd 1 er et engangstilskudd og kan tildeles i enten første eller andre bosettingsår. Tilskudd 2 kan tildeles årlig i integreringstilskuddsperioden, det vil si i maksimalt 5 år. </t>
  </si>
  <si>
    <t>Tilskudd 1</t>
  </si>
  <si>
    <t>Antall personer med tilskudd 1</t>
  </si>
  <si>
    <t>Tilskudd 2 (maks. sats)</t>
  </si>
  <si>
    <t>Stipulert inntekt for tilskudd 2</t>
  </si>
  <si>
    <t>Tilskuddsbeløp T1 +T2</t>
  </si>
  <si>
    <t>Tilskudd til opplæring i norsk, norsk kultur og norske verdier for asylsøkere</t>
  </si>
  <si>
    <t>Antall personer i målgruppen</t>
  </si>
  <si>
    <t>Opplæring i norsk for asysøkere</t>
  </si>
  <si>
    <t>Opplæring i norsk kultur og norske verdier</t>
  </si>
  <si>
    <t>Oppsummeringstabell</t>
  </si>
  <si>
    <t>Les mer om IMDis tilskuddsordninger på imdi.no.</t>
  </si>
  <si>
    <t>Tilskuddsordning</t>
  </si>
  <si>
    <t xml:space="preserve">Integreringstilskudd </t>
  </si>
  <si>
    <t>Sett inn antall</t>
  </si>
  <si>
    <t xml:space="preserve">Ordningen gjelder i all hovedsak flyktninger og deres familiegjenforente som ble bosatt i perioden 2014-2018. Det er forskjellige satser som gjelder avhengig av hvilket år personene ble bosatt for første gang, og hvilken kategori de tilhører. </t>
  </si>
  <si>
    <t>Før 2018</t>
  </si>
  <si>
    <t>Persontilskudd år 1 (2018)</t>
  </si>
  <si>
    <t>Persontilskudd år 2 (2017)</t>
  </si>
  <si>
    <t>Persontilskudd år 3 (2016)</t>
  </si>
  <si>
    <t>Grunntilskudd for 2018</t>
  </si>
  <si>
    <t>For å bruke kalkulatoren, trykk først på knappen "Aktiver innhold" helt øverst, så vil det komme opp en dialogboks, trykk deretter på "Ja". Dette er for å aktivere Makroer. Gå til de aktuelle tilskuddsordninger for å se hvilke satser som gjelder i år og sett inn antall personer som utløser de ulike satsene i kolonnen som heter Sett inn antall. Ved behov for mer informasjon om det enkelte tilskudd, kan man trykke på knappen          , og få ytterligere informasjon om satsene. For å se totalt tilskuddsbeløp for ordningene samlet, trykk "Gå til oppsummeringstabellen" nederst. Du kan nullstille beløp og antall i en bestemt tabell ved å trykke på "Nullstill denne tabellen" ved siden av i tabellen, eller i hele arket alt ved å trykke på nullstillknappen nederst på arket. For å estimere deling av tilskudd mellom kommuner er det også mulig å legge inn desimaltall, husk å bruke komma om du vil legge inn desimaltall. Delingsnøkler finnes i de respektive rundskrivene.</t>
  </si>
  <si>
    <t>Denne tabellen oppsummerer sum av beregnet tilskudd til kommunen i 2018.</t>
  </si>
  <si>
    <t xml:space="preserve">Kommuner som tilbyr opplæring i norsk og/eller norsk kultur og norske verdier får tilskudd fra IMDi. Tilskuddene utbetales per person som er i målgruppa for ordningene. </t>
  </si>
  <si>
    <r>
      <t xml:space="preserve">Vet du hvor mye din kommune får i tilskudd fra IMDi i 2018? Denne kalkulatoren hjelper deg å beregne tilskuddene knyttet til flyktninger og innvandrere for </t>
    </r>
    <r>
      <rPr>
        <sz val="14"/>
        <color rgb="FFFF0000"/>
        <rFont val="Tahoma"/>
        <family val="2"/>
      </rPr>
      <t>2018</t>
    </r>
    <r>
      <rPr>
        <sz val="14"/>
        <color theme="1"/>
        <rFont val="Tahoma"/>
        <family val="2"/>
      </rPr>
      <t xml:space="preserve">. </t>
    </r>
  </si>
  <si>
    <r>
      <t xml:space="preserve">Tilskuddskalkulator </t>
    </r>
    <r>
      <rPr>
        <sz val="12"/>
        <color theme="1"/>
        <rFont val="Tahoma"/>
        <family val="2"/>
      </rPr>
      <t>(Versjon 22. 12. 2018)</t>
    </r>
  </si>
  <si>
    <t>Enslige voksne</t>
  </si>
  <si>
    <t>Voksne</t>
  </si>
  <si>
    <t>Enslige mindreårige</t>
  </si>
  <si>
    <t>Barn</t>
  </si>
  <si>
    <t>Alle flyktninger</t>
  </si>
  <si>
    <t>Barn 0-5 år</t>
  </si>
  <si>
    <t>Voksne over 60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</si>
</sst>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00"/>
    <numFmt numFmtId="165" formatCode="_ * #,##0_ ;_ * \-#,##0_ ;_ * &quot;-&quot;??_ ;_ @_ "/>
    <numFmt numFmtId="166" formatCode="#,##0.000"/>
    <numFmt numFmtId="167" formatCode="_(* #,##0_);_(* \(#,##0\);_(* &quot;-&quot;??_);_(@_)"/>
    <numFmt numFmtId="168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rgb="FFA92421"/>
      <name val="Tahoma"/>
      <family val="2"/>
    </font>
    <font>
      <b/>
      <sz val="11"/>
      <color rgb="FFFFFFFF"/>
      <name val="Tahoma"/>
      <family val="2"/>
    </font>
    <font>
      <b/>
      <sz val="11"/>
      <color rgb="FF000000"/>
      <name val="Tahoma"/>
      <family val="2"/>
    </font>
    <font>
      <sz val="14"/>
      <color rgb="FFFF0000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sz val="9"/>
      <color rgb="FF800000"/>
      <name val="Calibri"/>
      <family val="2"/>
    </font>
    <font>
      <sz val="12"/>
      <color rgb="FF800000"/>
      <name val="Calibri"/>
      <family val="2"/>
    </font>
    <font>
      <sz val="9"/>
      <color rgb="FF008000"/>
      <name val="Calibri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0"/>
      <name val="Tahoma"/>
      <family val="2"/>
    </font>
    <font>
      <u/>
      <sz val="11"/>
      <color rgb="FFC00000"/>
      <name val="Tahoma"/>
      <family val="2"/>
    </font>
    <font>
      <sz val="11"/>
      <name val="Tahoma"/>
      <family val="2"/>
    </font>
    <font>
      <b/>
      <sz val="14"/>
      <color theme="0"/>
      <name val="Calibri"/>
      <family val="2"/>
      <scheme val="minor"/>
    </font>
    <font>
      <sz val="11"/>
      <color rgb="FF008000"/>
      <name val="Calibri"/>
      <family val="2"/>
    </font>
    <font>
      <sz val="11"/>
      <color rgb="FFFF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50A4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7ED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7E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theme="1"/>
      </left>
      <right style="thin">
        <color theme="1" tint="0.14996795556505021"/>
      </right>
      <top style="thin">
        <color theme="1"/>
      </top>
      <bottom style="thin">
        <color theme="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/>
      </top>
      <bottom style="thin">
        <color theme="1"/>
      </bottom>
      <diagonal/>
    </border>
    <border>
      <left style="thin">
        <color theme="1" tint="0.149967955565050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 tint="0.14996795556505021"/>
      </right>
      <top style="thin">
        <color theme="1"/>
      </top>
      <bottom style="thin">
        <color theme="0" tint="-0.34998626667073579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/>
      </top>
      <bottom style="thin">
        <color theme="0" tint="-0.34998626667073579"/>
      </bottom>
      <diagonal/>
    </border>
    <border>
      <left style="thin">
        <color theme="1" tint="0.14996795556505021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262626"/>
      </right>
      <top style="thin">
        <color rgb="FFA6A6A6"/>
      </top>
      <bottom style="thin">
        <color rgb="FFA6A6A6"/>
      </bottom>
      <diagonal/>
    </border>
    <border>
      <left style="thin">
        <color rgb="FF262626"/>
      </left>
      <right style="thin">
        <color rgb="FF262626"/>
      </right>
      <top style="thin">
        <color rgb="FFA6A6A6"/>
      </top>
      <bottom style="thin">
        <color rgb="FFA6A6A6"/>
      </bottom>
      <diagonal/>
    </border>
    <border>
      <left style="thin">
        <color rgb="FF262626"/>
      </left>
      <right style="thin">
        <color rgb="FF000000"/>
      </right>
      <top style="thin">
        <color rgb="FFA6A6A6"/>
      </top>
      <bottom style="thin">
        <color rgb="FFA6A6A6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2499465926084170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 tint="0.24994659260841701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/>
      </left>
      <right style="thin">
        <color theme="1" tint="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6795556505021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1" tint="0.14996795556505021"/>
      </top>
      <bottom style="thin">
        <color theme="0" tint="-0.34998626667073579"/>
      </bottom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 tint="0.14996795556505021"/>
      </top>
      <bottom style="thin">
        <color theme="0" tint="-0.34998626667073579"/>
      </bottom>
      <diagonal/>
    </border>
    <border>
      <left style="thin">
        <color theme="1" tint="0.14996795556505021"/>
      </left>
      <right/>
      <top/>
      <bottom/>
      <diagonal/>
    </border>
    <border>
      <left/>
      <right/>
      <top style="thin">
        <color rgb="FF262626"/>
      </top>
      <bottom/>
      <diagonal/>
    </border>
    <border>
      <left style="thin">
        <color rgb="FF262626"/>
      </left>
      <right/>
      <top style="thin">
        <color rgb="FF262626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262626"/>
      </top>
      <bottom/>
      <diagonal/>
    </border>
    <border>
      <left/>
      <right style="thin">
        <color rgb="FF262626"/>
      </right>
      <top style="thin">
        <color rgb="FF262626"/>
      </top>
      <bottom/>
      <diagonal/>
    </border>
    <border>
      <left/>
      <right style="thin">
        <color rgb="FF000000"/>
      </right>
      <top style="thin">
        <color rgb="FF262626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/>
      </bottom>
      <diagonal/>
    </border>
    <border>
      <left style="thin">
        <color theme="1" tint="0.14996795556505021"/>
      </left>
      <right/>
      <top/>
      <bottom style="thin">
        <color theme="1"/>
      </bottom>
      <diagonal/>
    </border>
    <border>
      <left/>
      <right style="thin">
        <color theme="1" tint="0.1499679555650502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Protection="1">
      <protection locked="0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164" fontId="22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4" fillId="0" borderId="5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vertical="center"/>
      <protection locked="0"/>
    </xf>
    <xf numFmtId="165" fontId="21" fillId="8" borderId="4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Protection="1">
      <protection locked="0"/>
    </xf>
    <xf numFmtId="0" fontId="28" fillId="7" borderId="28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/>
    <xf numFmtId="0" fontId="9" fillId="3" borderId="60" xfId="0" applyFont="1" applyFill="1" applyBorder="1" applyAlignment="1" applyProtection="1">
      <alignment vertical="center"/>
    </xf>
    <xf numFmtId="0" fontId="9" fillId="3" borderId="55" xfId="0" applyFont="1" applyFill="1" applyBorder="1" applyAlignment="1" applyProtection="1">
      <alignment vertical="center"/>
    </xf>
    <xf numFmtId="0" fontId="9" fillId="3" borderId="5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/>
    </xf>
    <xf numFmtId="3" fontId="5" fillId="0" borderId="13" xfId="0" applyNumberFormat="1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</xf>
    <xf numFmtId="165" fontId="5" fillId="5" borderId="13" xfId="1" applyNumberFormat="1" applyFont="1" applyFill="1" applyBorder="1" applyAlignment="1" applyProtection="1">
      <alignment horizontal="right" vertical="center"/>
    </xf>
    <xf numFmtId="165" fontId="10" fillId="5" borderId="13" xfId="1" applyNumberFormat="1" applyFont="1" applyFill="1" applyBorder="1" applyAlignment="1" applyProtection="1">
      <alignment vertical="center"/>
    </xf>
    <xf numFmtId="0" fontId="20" fillId="6" borderId="13" xfId="0" applyFont="1" applyFill="1" applyBorder="1" applyAlignment="1" applyProtection="1">
      <alignment horizontal="left" vertical="center"/>
    </xf>
    <xf numFmtId="0" fontId="5" fillId="7" borderId="13" xfId="0" applyFont="1" applyFill="1" applyBorder="1" applyAlignment="1" applyProtection="1">
      <alignment vertical="center"/>
    </xf>
    <xf numFmtId="3" fontId="5" fillId="0" borderId="13" xfId="0" applyNumberFormat="1" applyFont="1" applyBorder="1" applyAlignment="1" applyProtection="1">
      <alignment horizontal="center" vertical="center"/>
    </xf>
    <xf numFmtId="17" fontId="5" fillId="7" borderId="13" xfId="0" applyNumberFormat="1" applyFont="1" applyFill="1" applyBorder="1" applyAlignment="1" applyProtection="1">
      <alignment horizontal="left" vertical="top"/>
    </xf>
    <xf numFmtId="17" fontId="5" fillId="7" borderId="13" xfId="0" applyNumberFormat="1" applyFont="1" applyFill="1" applyBorder="1" applyAlignment="1" applyProtection="1">
      <alignment horizontal="left" vertical="center"/>
    </xf>
    <xf numFmtId="165" fontId="5" fillId="0" borderId="13" xfId="1" applyNumberFormat="1" applyFont="1" applyBorder="1" applyAlignment="1" applyProtection="1">
      <alignment horizontal="center" vertical="center"/>
    </xf>
    <xf numFmtId="165" fontId="5" fillId="8" borderId="13" xfId="1" applyNumberFormat="1" applyFont="1" applyFill="1" applyBorder="1" applyAlignment="1" applyProtection="1">
      <alignment horizontal="right" vertical="center"/>
    </xf>
    <xf numFmtId="165" fontId="21" fillId="8" borderId="13" xfId="1" applyNumberFormat="1" applyFont="1" applyFill="1" applyBorder="1" applyAlignment="1" applyProtection="1">
      <alignment horizontal="right" vertical="center"/>
    </xf>
    <xf numFmtId="0" fontId="20" fillId="6" borderId="13" xfId="0" applyFont="1" applyFill="1" applyBorder="1" applyAlignment="1" applyProtection="1">
      <alignment vertical="center"/>
    </xf>
    <xf numFmtId="0" fontId="20" fillId="6" borderId="13" xfId="0" applyFont="1" applyFill="1" applyBorder="1" applyAlignment="1" applyProtection="1">
      <alignment horizontal="right" vertical="center"/>
    </xf>
    <xf numFmtId="0" fontId="5" fillId="7" borderId="13" xfId="0" applyFont="1" applyFill="1" applyBorder="1" applyProtection="1"/>
    <xf numFmtId="3" fontId="5" fillId="0" borderId="13" xfId="0" applyNumberFormat="1" applyFont="1" applyBorder="1" applyAlignment="1" applyProtection="1">
      <alignment horizontal="right" vertical="center"/>
    </xf>
    <xf numFmtId="3" fontId="5" fillId="7" borderId="13" xfId="0" applyNumberFormat="1" applyFont="1" applyFill="1" applyBorder="1" applyAlignment="1" applyProtection="1">
      <alignment horizontal="right" vertical="center"/>
    </xf>
    <xf numFmtId="3" fontId="5" fillId="0" borderId="13" xfId="0" applyNumberFormat="1" applyFont="1" applyBorder="1" applyAlignment="1" applyProtection="1">
      <alignment vertical="center" wrapText="1"/>
    </xf>
    <xf numFmtId="165" fontId="5" fillId="8" borderId="13" xfId="1" applyNumberFormat="1" applyFont="1" applyFill="1" applyBorder="1" applyAlignment="1" applyProtection="1">
      <alignment vertical="center"/>
    </xf>
    <xf numFmtId="165" fontId="21" fillId="8" borderId="67" xfId="1" applyNumberFormat="1" applyFont="1" applyFill="1" applyBorder="1" applyProtection="1"/>
    <xf numFmtId="168" fontId="5" fillId="0" borderId="13" xfId="1" applyNumberFormat="1" applyFont="1" applyFill="1" applyBorder="1" applyAlignment="1" applyProtection="1">
      <alignment horizontal="right" vertical="center"/>
    </xf>
    <xf numFmtId="3" fontId="5" fillId="0" borderId="13" xfId="0" applyNumberFormat="1" applyFont="1" applyFill="1" applyBorder="1" applyAlignment="1" applyProtection="1">
      <alignment horizontal="right" vertical="center"/>
    </xf>
    <xf numFmtId="165" fontId="5" fillId="8" borderId="13" xfId="0" applyNumberFormat="1" applyFont="1" applyFill="1" applyBorder="1" applyAlignment="1" applyProtection="1">
      <alignment vertical="center"/>
    </xf>
    <xf numFmtId="165" fontId="21" fillId="8" borderId="70" xfId="0" applyNumberFormat="1" applyFont="1" applyFill="1" applyBorder="1" applyProtection="1"/>
    <xf numFmtId="3" fontId="5" fillId="0" borderId="13" xfId="0" applyNumberFormat="1" applyFont="1" applyBorder="1" applyAlignment="1" applyProtection="1">
      <alignment horizontal="right"/>
    </xf>
    <xf numFmtId="0" fontId="5" fillId="0" borderId="0" xfId="0" applyFont="1" applyProtection="1">
      <protection locked="0"/>
    </xf>
    <xf numFmtId="166" fontId="5" fillId="0" borderId="13" xfId="0" applyNumberFormat="1" applyFont="1" applyFill="1" applyBorder="1" applyAlignment="1" applyProtection="1">
      <alignment horizontal="center" vertical="center"/>
      <protection locked="0"/>
    </xf>
    <xf numFmtId="165" fontId="25" fillId="0" borderId="13" xfId="1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9" fillId="3" borderId="59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0" fillId="6" borderId="13" xfId="0" applyFont="1" applyFill="1" applyBorder="1" applyAlignment="1" applyProtection="1">
      <alignment horizontal="center" vertical="center"/>
    </xf>
    <xf numFmtId="167" fontId="13" fillId="8" borderId="14" xfId="1" applyNumberFormat="1" applyFont="1" applyFill="1" applyBorder="1" applyAlignment="1" applyProtection="1">
      <alignment horizontal="center" vertical="center"/>
    </xf>
    <xf numFmtId="167" fontId="13" fillId="8" borderId="15" xfId="1" applyNumberFormat="1" applyFont="1" applyFill="1" applyBorder="1" applyAlignment="1" applyProtection="1">
      <alignment horizontal="center" vertical="center"/>
    </xf>
    <xf numFmtId="167" fontId="0" fillId="8" borderId="13" xfId="1" applyNumberFormat="1" applyFont="1" applyFill="1" applyBorder="1" applyAlignment="1" applyProtection="1">
      <alignment horizontal="center" vertical="center"/>
    </xf>
    <xf numFmtId="0" fontId="26" fillId="10" borderId="13" xfId="0" applyFont="1" applyFill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/>
      <protection locked="0"/>
    </xf>
    <xf numFmtId="0" fontId="12" fillId="9" borderId="13" xfId="0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left" vertical="center"/>
    </xf>
    <xf numFmtId="0" fontId="8" fillId="0" borderId="8" xfId="2" applyFont="1" applyFill="1" applyBorder="1" applyAlignment="1" applyProtection="1">
      <alignment horizontal="left" vertical="center"/>
    </xf>
    <xf numFmtId="0" fontId="8" fillId="0" borderId="9" xfId="2" applyFont="1" applyFill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9" fillId="3" borderId="61" xfId="0" applyFont="1" applyFill="1" applyBorder="1" applyAlignment="1" applyProtection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left" vertic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 wrapText="1"/>
    </xf>
    <xf numFmtId="0" fontId="20" fillId="2" borderId="15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/>
      <protection locked="0"/>
    </xf>
    <xf numFmtId="0" fontId="20" fillId="6" borderId="13" xfId="0" applyFont="1" applyFill="1" applyBorder="1" applyAlignment="1" applyProtection="1">
      <alignment horizontal="center" vertical="center" wrapText="1"/>
    </xf>
    <xf numFmtId="0" fontId="8" fillId="0" borderId="20" xfId="2" applyFont="1" applyBorder="1" applyAlignment="1" applyProtection="1">
      <alignment horizontal="left" vertical="center" wrapText="1"/>
    </xf>
    <xf numFmtId="0" fontId="8" fillId="0" borderId="21" xfId="2" applyFont="1" applyBorder="1" applyAlignment="1" applyProtection="1">
      <alignment horizontal="left" vertical="center" wrapText="1"/>
    </xf>
    <xf numFmtId="0" fontId="8" fillId="0" borderId="22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5" fillId="0" borderId="25" xfId="0" applyFont="1" applyBorder="1" applyAlignment="1" applyProtection="1">
      <alignment horizontal="center" wrapText="1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13" fillId="7" borderId="13" xfId="0" applyFont="1" applyFill="1" applyBorder="1" applyAlignment="1" applyProtection="1">
      <alignment horizontal="left" vertical="center"/>
    </xf>
    <xf numFmtId="0" fontId="20" fillId="2" borderId="30" xfId="0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 vertical="center" wrapText="1"/>
    </xf>
    <xf numFmtId="3" fontId="22" fillId="0" borderId="13" xfId="0" applyNumberFormat="1" applyFont="1" applyBorder="1" applyAlignment="1" applyProtection="1">
      <alignment horizontal="center" vertical="center" wrapText="1"/>
    </xf>
    <xf numFmtId="164" fontId="22" fillId="0" borderId="13" xfId="0" applyNumberFormat="1" applyFont="1" applyBorder="1" applyAlignment="1" applyProtection="1">
      <alignment horizontal="center" vertical="center" wrapText="1"/>
    </xf>
    <xf numFmtId="164" fontId="23" fillId="0" borderId="13" xfId="0" applyNumberFormat="1" applyFont="1" applyBorder="1" applyAlignment="1" applyProtection="1">
      <alignment horizontal="center" vertical="center" wrapText="1"/>
    </xf>
    <xf numFmtId="0" fontId="8" fillId="0" borderId="32" xfId="2" applyFont="1" applyBorder="1" applyAlignment="1" applyProtection="1">
      <alignment horizontal="left" vertical="center"/>
    </xf>
    <xf numFmtId="0" fontId="8" fillId="0" borderId="33" xfId="2" applyFont="1" applyBorder="1" applyAlignment="1" applyProtection="1">
      <alignment horizontal="left" vertical="center"/>
    </xf>
    <xf numFmtId="0" fontId="8" fillId="0" borderId="34" xfId="2" applyFont="1" applyBorder="1" applyAlignment="1" applyProtection="1">
      <alignment horizontal="left" vertical="center"/>
    </xf>
    <xf numFmtId="0" fontId="8" fillId="0" borderId="48" xfId="2" applyFont="1" applyBorder="1" applyAlignment="1" applyProtection="1">
      <alignment horizontal="left" vertical="center"/>
    </xf>
    <xf numFmtId="0" fontId="8" fillId="0" borderId="49" xfId="2" applyFont="1" applyBorder="1" applyAlignment="1" applyProtection="1">
      <alignment horizontal="left" vertical="center"/>
    </xf>
    <xf numFmtId="0" fontId="8" fillId="0" borderId="50" xfId="2" applyFont="1" applyBorder="1" applyAlignment="1" applyProtection="1">
      <alignment horizontal="left" vertical="center"/>
    </xf>
    <xf numFmtId="0" fontId="24" fillId="0" borderId="71" xfId="2" applyFont="1" applyBorder="1" applyAlignment="1" applyProtection="1">
      <alignment horizontal="center" vertical="center"/>
      <protection locked="0"/>
    </xf>
    <xf numFmtId="0" fontId="20" fillId="6" borderId="13" xfId="0" applyFont="1" applyFill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/>
      <protection locked="0"/>
    </xf>
    <xf numFmtId="0" fontId="20" fillId="2" borderId="12" xfId="0" applyFont="1" applyFill="1" applyBorder="1" applyAlignment="1" applyProtection="1">
      <alignment horizontal="center" vertical="center"/>
    </xf>
    <xf numFmtId="0" fontId="20" fillId="2" borderId="45" xfId="0" applyFont="1" applyFill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0" fontId="21" fillId="0" borderId="68" xfId="0" applyFont="1" applyFill="1" applyBorder="1" applyAlignment="1" applyProtection="1">
      <alignment horizontal="left" vertical="center"/>
      <protection locked="0"/>
    </xf>
    <xf numFmtId="0" fontId="21" fillId="0" borderId="69" xfId="0" applyFont="1" applyFill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horizontal="center"/>
      <protection locked="0"/>
    </xf>
    <xf numFmtId="0" fontId="8" fillId="0" borderId="51" xfId="2" applyFont="1" applyBorder="1" applyAlignment="1" applyProtection="1">
      <alignment vertical="center"/>
    </xf>
    <xf numFmtId="0" fontId="8" fillId="0" borderId="26" xfId="2" applyFont="1" applyBorder="1" applyAlignment="1" applyProtection="1">
      <alignment vertical="center"/>
    </xf>
    <xf numFmtId="0" fontId="8" fillId="0" borderId="27" xfId="2" applyFont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20" fillId="2" borderId="35" xfId="0" applyFont="1" applyFill="1" applyBorder="1" applyAlignment="1" applyProtection="1">
      <alignment horizontal="center" vertical="center"/>
    </xf>
    <xf numFmtId="0" fontId="20" fillId="2" borderId="36" xfId="0" applyFont="1" applyFill="1" applyBorder="1" applyAlignment="1" applyProtection="1">
      <alignment horizontal="center" vertical="center"/>
    </xf>
    <xf numFmtId="0" fontId="20" fillId="2" borderId="37" xfId="0" applyFont="1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left" vertical="center" wrapText="1"/>
    </xf>
    <xf numFmtId="0" fontId="5" fillId="0" borderId="39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15" fillId="7" borderId="0" xfId="0" applyFont="1" applyFill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top" wrapText="1"/>
    </xf>
    <xf numFmtId="0" fontId="8" fillId="0" borderId="13" xfId="2" applyFont="1" applyBorder="1" applyAlignment="1" applyProtection="1">
      <alignment horizontal="lef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21" fillId="7" borderId="57" xfId="0" applyFont="1" applyFill="1" applyBorder="1" applyAlignment="1" applyProtection="1">
      <alignment horizontal="left" vertical="center"/>
      <protection locked="0"/>
    </xf>
    <xf numFmtId="0" fontId="21" fillId="7" borderId="58" xfId="0" applyFont="1" applyFill="1" applyBorder="1" applyAlignment="1" applyProtection="1">
      <alignment horizontal="left" vertical="center"/>
      <protection locked="0"/>
    </xf>
    <xf numFmtId="0" fontId="21" fillId="7" borderId="65" xfId="0" applyFont="1" applyFill="1" applyBorder="1" applyAlignment="1" applyProtection="1">
      <alignment horizontal="left" vertical="center"/>
      <protection locked="0"/>
    </xf>
    <xf numFmtId="0" fontId="21" fillId="7" borderId="66" xfId="0" applyFont="1" applyFill="1" applyBorder="1" applyAlignment="1" applyProtection="1">
      <alignment horizontal="left" vertical="center"/>
      <protection locked="0"/>
    </xf>
    <xf numFmtId="0" fontId="21" fillId="0" borderId="41" xfId="0" applyFont="1" applyBorder="1" applyAlignment="1" applyProtection="1">
      <alignment vertical="center"/>
      <protection locked="0"/>
    </xf>
    <xf numFmtId="0" fontId="21" fillId="0" borderId="42" xfId="0" applyFont="1" applyBorder="1" applyAlignment="1" applyProtection="1">
      <alignment vertical="center"/>
      <protection locked="0"/>
    </xf>
    <xf numFmtId="0" fontId="20" fillId="6" borderId="63" xfId="0" applyFont="1" applyFill="1" applyBorder="1" applyAlignment="1" applyProtection="1">
      <alignment horizontal="center" vertical="center"/>
    </xf>
    <xf numFmtId="0" fontId="20" fillId="6" borderId="40" xfId="0" applyFont="1" applyFill="1" applyBorder="1" applyAlignment="1" applyProtection="1">
      <alignment horizontal="center" vertical="center"/>
    </xf>
    <xf numFmtId="0" fontId="20" fillId="6" borderId="40" xfId="0" applyFont="1" applyFill="1" applyBorder="1" applyAlignment="1" applyProtection="1">
      <alignment horizontal="center" vertical="center"/>
    </xf>
    <xf numFmtId="0" fontId="20" fillId="6" borderId="64" xfId="0" applyFont="1" applyFill="1" applyBorder="1" applyAlignment="1" applyProtection="1">
      <alignment horizontal="center" vertical="top"/>
    </xf>
    <xf numFmtId="0" fontId="20" fillId="6" borderId="63" xfId="0" applyFont="1" applyFill="1" applyBorder="1" applyAlignment="1" applyProtection="1">
      <alignment horizontal="center" vertical="top"/>
    </xf>
    <xf numFmtId="0" fontId="20" fillId="6" borderId="64" xfId="0" applyFont="1" applyFill="1" applyBorder="1" applyAlignment="1" applyProtection="1">
      <alignment horizontal="right" vertical="center"/>
    </xf>
    <xf numFmtId="165" fontId="21" fillId="8" borderId="43" xfId="0" applyNumberFormat="1" applyFont="1" applyFill="1" applyBorder="1" applyAlignment="1" applyProtection="1">
      <alignment vertical="center"/>
    </xf>
  </cellXfs>
  <cellStyles count="4">
    <cellStyle name="Hyperkobling" xfId="2" builtinId="8"/>
    <cellStyle name="Komma" xfId="1" builtinId="3"/>
    <cellStyle name="Komma 2" xfId="3"/>
    <cellStyle name="Normal" xfId="0" builtinId="0"/>
  </cellStyles>
  <dxfs count="0"/>
  <tableStyles count="0" defaultTableStyle="TableStyleMedium2" defaultPivotStyle="PivotStyleLight16"/>
  <colors>
    <mruColors>
      <color rgb="FFA924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5</xdr:row>
      <xdr:rowOff>390525</xdr:rowOff>
    </xdr:from>
    <xdr:to>
      <xdr:col>4</xdr:col>
      <xdr:colOff>1175417</xdr:colOff>
      <xdr:row>5</xdr:row>
      <xdr:rowOff>561975</xdr:rowOff>
    </xdr:to>
    <xdr:pic>
      <xdr:nvPicPr>
        <xdr:cNvPr id="6" name="Bild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0" y="2209800"/>
          <a:ext cx="365792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752476</xdr:colOff>
      <xdr:row>1</xdr:row>
      <xdr:rowOff>171451</xdr:rowOff>
    </xdr:from>
    <xdr:to>
      <xdr:col>2</xdr:col>
      <xdr:colOff>1238250</xdr:colOff>
      <xdr:row>3</xdr:row>
      <xdr:rowOff>57150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6" y="361951"/>
          <a:ext cx="1247774" cy="4571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47</xdr:row>
          <xdr:rowOff>28575</xdr:rowOff>
        </xdr:from>
        <xdr:to>
          <xdr:col>10</xdr:col>
          <xdr:colOff>19050</xdr:colOff>
          <xdr:row>48</xdr:row>
          <xdr:rowOff>19050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800000"/>
                  </a:solidFill>
                  <a:latin typeface="Calibri"/>
                </a:rPr>
                <a:t>Nullstill denne tabellen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60</xdr:row>
          <xdr:rowOff>9525</xdr:rowOff>
        </xdr:from>
        <xdr:to>
          <xdr:col>10</xdr:col>
          <xdr:colOff>19050</xdr:colOff>
          <xdr:row>61</xdr:row>
          <xdr:rowOff>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800000"/>
                  </a:solidFill>
                  <a:latin typeface="Calibri"/>
                </a:rPr>
                <a:t>Nullstill denne tabellen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73</xdr:row>
          <xdr:rowOff>19050</xdr:rowOff>
        </xdr:from>
        <xdr:to>
          <xdr:col>9</xdr:col>
          <xdr:colOff>1838325</xdr:colOff>
          <xdr:row>74</xdr:row>
          <xdr:rowOff>9525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800000"/>
                  </a:solidFill>
                  <a:latin typeface="Calibri"/>
                </a:rPr>
                <a:t>Nullstill denne tabellen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84</xdr:row>
          <xdr:rowOff>9525</xdr:rowOff>
        </xdr:from>
        <xdr:to>
          <xdr:col>8</xdr:col>
          <xdr:colOff>0</xdr:colOff>
          <xdr:row>85</xdr:row>
          <xdr:rowOff>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800000"/>
                  </a:solidFill>
                  <a:latin typeface="Calibri"/>
                </a:rPr>
                <a:t>Nullstill denne tabellen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85</xdr:row>
          <xdr:rowOff>76200</xdr:rowOff>
        </xdr:from>
        <xdr:to>
          <xdr:col>4</xdr:col>
          <xdr:colOff>2209800</xdr:colOff>
          <xdr:row>87</xdr:row>
          <xdr:rowOff>57150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200" b="0" i="0" u="none" strike="noStrike" baseline="0">
                  <a:solidFill>
                    <a:srgbClr val="800000"/>
                  </a:solidFill>
                  <a:latin typeface="Calibri"/>
                </a:rPr>
                <a:t>Nullstill alle tabeller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1638300</xdr:colOff>
          <xdr:row>60</xdr:row>
          <xdr:rowOff>9525</xdr:rowOff>
        </xdr:from>
        <xdr:to>
          <xdr:col>9</xdr:col>
          <xdr:colOff>28575</xdr:colOff>
          <xdr:row>61</xdr:row>
          <xdr:rowOff>9525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008000"/>
                  </a:solidFill>
                  <a:latin typeface="Calibri"/>
                </a:rPr>
                <a:t>Gå til oppsummeringstabellen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0</xdr:colOff>
      <xdr:row>32</xdr:row>
      <xdr:rowOff>0</xdr:rowOff>
    </xdr:from>
    <xdr:to>
      <xdr:col>5</xdr:col>
      <xdr:colOff>371888</xdr:colOff>
      <xdr:row>33</xdr:row>
      <xdr:rowOff>4589</xdr:rowOff>
    </xdr:to>
    <xdr:pic macro="[0]!Ark1.AntallEmL"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9182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371888</xdr:colOff>
      <xdr:row>34</xdr:row>
      <xdr:rowOff>4589</xdr:rowOff>
    </xdr:to>
    <xdr:pic macro="[0]!Ark1.AntallEmJanL">
      <xdr:nvPicPr>
        <xdr:cNvPr id="8" name="Bild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9372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371888</xdr:colOff>
      <xdr:row>35</xdr:row>
      <xdr:rowOff>4589</xdr:rowOff>
    </xdr:to>
    <xdr:pic macro="[0]!Ark1.AntallEmFL">
      <xdr:nvPicPr>
        <xdr:cNvPr id="9" name="Bild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9563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371888</xdr:colOff>
      <xdr:row>36</xdr:row>
      <xdr:rowOff>4589</xdr:rowOff>
    </xdr:to>
    <xdr:pic macro="[0]!Ark1.AntallEmML">
      <xdr:nvPicPr>
        <xdr:cNvPr id="11" name="Bild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9753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371888</xdr:colOff>
      <xdr:row>37</xdr:row>
      <xdr:rowOff>4589</xdr:rowOff>
    </xdr:to>
    <xdr:pic macro="[0]!Ark1.AntallEmAL">
      <xdr:nvPicPr>
        <xdr:cNvPr id="14" name="Bild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9944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371888</xdr:colOff>
      <xdr:row>38</xdr:row>
      <xdr:rowOff>4589</xdr:rowOff>
    </xdr:to>
    <xdr:pic macro="[0]!Ark1.AntallEmMaiL">
      <xdr:nvPicPr>
        <xdr:cNvPr id="16" name="Bild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0134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371888</xdr:colOff>
      <xdr:row>39</xdr:row>
      <xdr:rowOff>4589</xdr:rowOff>
    </xdr:to>
    <xdr:pic macro="[0]!Ark1.AntallEmJL">
      <xdr:nvPicPr>
        <xdr:cNvPr id="17" name="Bilde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0325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371888</xdr:colOff>
      <xdr:row>40</xdr:row>
      <xdr:rowOff>4589</xdr:rowOff>
    </xdr:to>
    <xdr:pic macro="[0]!Ark1.AntallEmJuliL">
      <xdr:nvPicPr>
        <xdr:cNvPr id="18" name="Bild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0515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371888</xdr:colOff>
      <xdr:row>41</xdr:row>
      <xdr:rowOff>4589</xdr:rowOff>
    </xdr:to>
    <xdr:pic macro="[0]!Ark1.AntallEmAuL">
      <xdr:nvPicPr>
        <xdr:cNvPr id="20" name="Bild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0706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371888</xdr:colOff>
      <xdr:row>42</xdr:row>
      <xdr:rowOff>4589</xdr:rowOff>
    </xdr:to>
    <xdr:pic macro="[0]!Ark1.AntallEmSeptL">
      <xdr:nvPicPr>
        <xdr:cNvPr id="22" name="Bilde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0896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371888</xdr:colOff>
      <xdr:row>43</xdr:row>
      <xdr:rowOff>4589</xdr:rowOff>
    </xdr:to>
    <xdr:pic macro="[0]!Ark1.AntallEmOktL">
      <xdr:nvPicPr>
        <xdr:cNvPr id="25" name="Bild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1087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371888</xdr:colOff>
      <xdr:row>44</xdr:row>
      <xdr:rowOff>4589</xdr:rowOff>
    </xdr:to>
    <xdr:pic macro="[0]!Ark1.AntallEmNovL">
      <xdr:nvPicPr>
        <xdr:cNvPr id="27" name="Bilde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1277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371888</xdr:colOff>
      <xdr:row>45</xdr:row>
      <xdr:rowOff>4589</xdr:rowOff>
    </xdr:to>
    <xdr:pic macro="[0]!Ark1.AntallEmDesL">
      <xdr:nvPicPr>
        <xdr:cNvPr id="32" name="Bilde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1468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371888</xdr:colOff>
      <xdr:row>33</xdr:row>
      <xdr:rowOff>4589</xdr:rowOff>
    </xdr:to>
    <xdr:pic macro="[0]!Ark1.AntallEmH">
      <xdr:nvPicPr>
        <xdr:cNvPr id="41" name="Bilde 4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9182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371888</xdr:colOff>
      <xdr:row>34</xdr:row>
      <xdr:rowOff>4589</xdr:rowOff>
    </xdr:to>
    <xdr:pic macro="[0]!Ark1.AntallEmJanH">
      <xdr:nvPicPr>
        <xdr:cNvPr id="42" name="Bilde 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9372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371888</xdr:colOff>
      <xdr:row>35</xdr:row>
      <xdr:rowOff>4589</xdr:rowOff>
    </xdr:to>
    <xdr:pic macro="[0]!Ark1.AntallEmFH">
      <xdr:nvPicPr>
        <xdr:cNvPr id="44" name="Bilde 4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9563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371888</xdr:colOff>
      <xdr:row>36</xdr:row>
      <xdr:rowOff>4589</xdr:rowOff>
    </xdr:to>
    <xdr:pic macro="[0]!Ark1.AntallEmMH">
      <xdr:nvPicPr>
        <xdr:cNvPr id="46" name="Bilde 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9753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371888</xdr:colOff>
      <xdr:row>37</xdr:row>
      <xdr:rowOff>4589</xdr:rowOff>
    </xdr:to>
    <xdr:pic macro="[0]!Ark1.AntallEmAH">
      <xdr:nvPicPr>
        <xdr:cNvPr id="48" name="Bilde 4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9944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371888</xdr:colOff>
      <xdr:row>38</xdr:row>
      <xdr:rowOff>4589</xdr:rowOff>
    </xdr:to>
    <xdr:pic macro="[0]!Ark1.AntallEmMaiH">
      <xdr:nvPicPr>
        <xdr:cNvPr id="50" name="Bilde 4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10134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371888</xdr:colOff>
      <xdr:row>39</xdr:row>
      <xdr:rowOff>4589</xdr:rowOff>
    </xdr:to>
    <xdr:pic macro="[0]!Ark1.AntallEmJH">
      <xdr:nvPicPr>
        <xdr:cNvPr id="51" name="Bilde 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10325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371888</xdr:colOff>
      <xdr:row>40</xdr:row>
      <xdr:rowOff>4589</xdr:rowOff>
    </xdr:to>
    <xdr:pic macro="[0]!Ark1.AntallEmJuliH">
      <xdr:nvPicPr>
        <xdr:cNvPr id="52" name="Bilde 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10515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371888</xdr:colOff>
      <xdr:row>41</xdr:row>
      <xdr:rowOff>4589</xdr:rowOff>
    </xdr:to>
    <xdr:pic macro="[0]!Ark1.AntallEmAuH">
      <xdr:nvPicPr>
        <xdr:cNvPr id="54" name="Bilde 5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10706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371888</xdr:colOff>
      <xdr:row>42</xdr:row>
      <xdr:rowOff>4589</xdr:rowOff>
    </xdr:to>
    <xdr:pic macro="[0]!Ark1.AntallEmSeptH">
      <xdr:nvPicPr>
        <xdr:cNvPr id="55" name="Bilde 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10896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371888</xdr:colOff>
      <xdr:row>43</xdr:row>
      <xdr:rowOff>4589</xdr:rowOff>
    </xdr:to>
    <xdr:pic macro="[0]!Ark1.AntallEmOktH">
      <xdr:nvPicPr>
        <xdr:cNvPr id="57" name="Bilde 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11087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371888</xdr:colOff>
      <xdr:row>44</xdr:row>
      <xdr:rowOff>4589</xdr:rowOff>
    </xdr:to>
    <xdr:pic macro="[0]!Ark1.AntallEmNovH">
      <xdr:nvPicPr>
        <xdr:cNvPr id="58" name="Bilde 5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112776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371888</xdr:colOff>
      <xdr:row>45</xdr:row>
      <xdr:rowOff>4589</xdr:rowOff>
    </xdr:to>
    <xdr:pic macro="[0]!Ark1.AntallEmDesH">
      <xdr:nvPicPr>
        <xdr:cNvPr id="60" name="Bilde 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20250" y="1146810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371888</xdr:colOff>
      <xdr:row>56</xdr:row>
      <xdr:rowOff>4589</xdr:rowOff>
    </xdr:to>
    <xdr:pic macro="[0]!Ark1.AntallNoLav1">
      <xdr:nvPicPr>
        <xdr:cNvPr id="233" name="Bilde 23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361122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371888</xdr:colOff>
      <xdr:row>57</xdr:row>
      <xdr:rowOff>4589</xdr:rowOff>
    </xdr:to>
    <xdr:pic macro="[0]!Ark1.AntallNoLav2">
      <xdr:nvPicPr>
        <xdr:cNvPr id="234" name="Bilde 2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380172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371888</xdr:colOff>
      <xdr:row>58</xdr:row>
      <xdr:rowOff>4589</xdr:rowOff>
    </xdr:to>
    <xdr:pic macro="[0]!Ark1.AntallNoLav3">
      <xdr:nvPicPr>
        <xdr:cNvPr id="235" name="Bilde 2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9925" y="1399222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371888</xdr:colOff>
      <xdr:row>56</xdr:row>
      <xdr:rowOff>4589</xdr:rowOff>
    </xdr:to>
    <xdr:pic macro="[0]!Ark1.AntallNoH1">
      <xdr:nvPicPr>
        <xdr:cNvPr id="62" name="Bilde 6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20250" y="1361122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371888</xdr:colOff>
      <xdr:row>57</xdr:row>
      <xdr:rowOff>4589</xdr:rowOff>
    </xdr:to>
    <xdr:pic macro="[0]!Ark1.AntallNoH2">
      <xdr:nvPicPr>
        <xdr:cNvPr id="224" name="Bilde 2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20250" y="1380172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371888</xdr:colOff>
      <xdr:row>58</xdr:row>
      <xdr:rowOff>4589</xdr:rowOff>
    </xdr:to>
    <xdr:pic macro="[0]!Ark1.AntallNoH3">
      <xdr:nvPicPr>
        <xdr:cNvPr id="225" name="Bilde 2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20250" y="1399222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371888</xdr:colOff>
      <xdr:row>69</xdr:row>
      <xdr:rowOff>4589</xdr:rowOff>
    </xdr:to>
    <xdr:pic macro="[0]!Ark1.FunkH2018T1">
      <xdr:nvPicPr>
        <xdr:cNvPr id="227" name="Bilde 2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19925" y="1651635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371888</xdr:colOff>
      <xdr:row>70</xdr:row>
      <xdr:rowOff>4589</xdr:rowOff>
    </xdr:to>
    <xdr:pic macro="[0]!Ark1.FunkH2017T1">
      <xdr:nvPicPr>
        <xdr:cNvPr id="229" name="Bilde 2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19925" y="1670685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371888</xdr:colOff>
      <xdr:row>71</xdr:row>
      <xdr:rowOff>4589</xdr:rowOff>
    </xdr:to>
    <xdr:pic macro="[0]!Ark1.FunkH2016T1">
      <xdr:nvPicPr>
        <xdr:cNvPr id="231" name="Bilde 2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19925" y="1689735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371888</xdr:colOff>
      <xdr:row>72</xdr:row>
      <xdr:rowOff>4589</xdr:rowOff>
    </xdr:to>
    <xdr:pic macro="[0]!Ark1.FunkH2015T1">
      <xdr:nvPicPr>
        <xdr:cNvPr id="232" name="Bilde 23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19925" y="1708785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371888</xdr:colOff>
      <xdr:row>69</xdr:row>
      <xdr:rowOff>4589</xdr:rowOff>
    </xdr:to>
    <xdr:pic macro="[0]!Ark1.Beløp2018T2">
      <xdr:nvPicPr>
        <xdr:cNvPr id="237" name="Bilde 2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01200" y="1651635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371888</xdr:colOff>
      <xdr:row>70</xdr:row>
      <xdr:rowOff>4589</xdr:rowOff>
    </xdr:to>
    <xdr:pic macro="[0]!Ark1.Beløp2017T2">
      <xdr:nvPicPr>
        <xdr:cNvPr id="239" name="Bilde 23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01200" y="1670685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371888</xdr:colOff>
      <xdr:row>71</xdr:row>
      <xdr:rowOff>4589</xdr:rowOff>
    </xdr:to>
    <xdr:pic macro="[0]!Ark1.Beløp2016T2">
      <xdr:nvPicPr>
        <xdr:cNvPr id="241" name="Bilde 2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01200" y="1689735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371888</xdr:colOff>
      <xdr:row>72</xdr:row>
      <xdr:rowOff>4589</xdr:rowOff>
    </xdr:to>
    <xdr:pic macro="[0]!Ark1.Beløp2015T2">
      <xdr:nvPicPr>
        <xdr:cNvPr id="243" name="Bilde 2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01200" y="17087850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371888</xdr:colOff>
      <xdr:row>82</xdr:row>
      <xdr:rowOff>4589</xdr:rowOff>
    </xdr:to>
    <xdr:pic macro="[0]!Ark1.OppNorsk">
      <xdr:nvPicPr>
        <xdr:cNvPr id="247" name="Bilde 24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34275" y="2025967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371888</xdr:colOff>
      <xdr:row>83</xdr:row>
      <xdr:rowOff>4589</xdr:rowOff>
    </xdr:to>
    <xdr:pic macro="[0]!Ark1.OppKulVer">
      <xdr:nvPicPr>
        <xdr:cNvPr id="249" name="Bilde 24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34275" y="20450175"/>
          <a:ext cx="371888" cy="1950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73</xdr:row>
          <xdr:rowOff>9525</xdr:rowOff>
        </xdr:from>
        <xdr:to>
          <xdr:col>8</xdr:col>
          <xdr:colOff>1219200</xdr:colOff>
          <xdr:row>74</xdr:row>
          <xdr:rowOff>9525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008000"/>
                  </a:solidFill>
                  <a:latin typeface="Calibri"/>
                </a:rPr>
                <a:t>Gå til oppsummeringstabellen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1619250</xdr:colOff>
          <xdr:row>47</xdr:row>
          <xdr:rowOff>19050</xdr:rowOff>
        </xdr:from>
        <xdr:to>
          <xdr:col>9</xdr:col>
          <xdr:colOff>9525</xdr:colOff>
          <xdr:row>48</xdr:row>
          <xdr:rowOff>19050</xdr:rowOff>
        </xdr:to>
        <xdr:sp macro="" textlink="">
          <xdr:nvSpPr>
            <xdr:cNvPr id="1203" name="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008000"/>
                  </a:solidFill>
                  <a:latin typeface="Calibri"/>
                </a:rPr>
                <a:t>Gå til oppsummeringstabellen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1714500</xdr:colOff>
          <xdr:row>24</xdr:row>
          <xdr:rowOff>19050</xdr:rowOff>
        </xdr:from>
        <xdr:to>
          <xdr:col>9</xdr:col>
          <xdr:colOff>0</xdr:colOff>
          <xdr:row>25</xdr:row>
          <xdr:rowOff>9525</xdr:rowOff>
        </xdr:to>
        <xdr:sp macro="" textlink="">
          <xdr:nvSpPr>
            <xdr:cNvPr id="1205" name="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800000"/>
                  </a:solidFill>
                  <a:latin typeface="Calibri"/>
                </a:rPr>
                <a:t>Nullstill denne tabellen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1590675</xdr:colOff>
          <xdr:row>24</xdr:row>
          <xdr:rowOff>9525</xdr:rowOff>
        </xdr:from>
        <xdr:to>
          <xdr:col>7</xdr:col>
          <xdr:colOff>1685925</xdr:colOff>
          <xdr:row>25</xdr:row>
          <xdr:rowOff>9525</xdr:rowOff>
        </xdr:to>
        <xdr:sp macro="" textlink="">
          <xdr:nvSpPr>
            <xdr:cNvPr id="1207" name="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008000"/>
                  </a:solidFill>
                  <a:latin typeface="Calibri"/>
                </a:rPr>
                <a:t>Gå til oppsummeringstabellen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371475</xdr:colOff>
          <xdr:row>84</xdr:row>
          <xdr:rowOff>0</xdr:rowOff>
        </xdr:from>
        <xdr:to>
          <xdr:col>7</xdr:col>
          <xdr:colOff>381000</xdr:colOff>
          <xdr:row>85</xdr:row>
          <xdr:rowOff>0</xdr:rowOff>
        </xdr:to>
        <xdr:sp macro="" textlink="">
          <xdr:nvSpPr>
            <xdr:cNvPr id="1211" name="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900" b="0" i="0" u="none" strike="noStrike" baseline="0">
                  <a:solidFill>
                    <a:srgbClr val="008000"/>
                  </a:solidFill>
                  <a:latin typeface="Calibri"/>
                </a:rPr>
                <a:t>Gå til oppsummeringstabellen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0</xdr:colOff>
      <xdr:row>13</xdr:row>
      <xdr:rowOff>0</xdr:rowOff>
    </xdr:from>
    <xdr:to>
      <xdr:col>5</xdr:col>
      <xdr:colOff>365792</xdr:colOff>
      <xdr:row>13</xdr:row>
      <xdr:rowOff>188992</xdr:rowOff>
    </xdr:to>
    <xdr:pic macro="[0]!Ark1.AntallEnsligeVoksne">
      <xdr:nvPicPr>
        <xdr:cNvPr id="7" name="Bild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4486275"/>
          <a:ext cx="365792" cy="18899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371888</xdr:colOff>
      <xdr:row>15</xdr:row>
      <xdr:rowOff>4589</xdr:rowOff>
    </xdr:to>
    <xdr:pic macro="[0]!Ark1.AntallVoksne">
      <xdr:nvPicPr>
        <xdr:cNvPr id="12" name="Bild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38850" y="467677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365792</xdr:colOff>
      <xdr:row>15</xdr:row>
      <xdr:rowOff>188992</xdr:rowOff>
    </xdr:to>
    <xdr:pic macro="[0]!Ark1.AntallEm">
      <xdr:nvPicPr>
        <xdr:cNvPr id="15" name="Bild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38850" y="4867275"/>
          <a:ext cx="365792" cy="18899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371888</xdr:colOff>
      <xdr:row>17</xdr:row>
      <xdr:rowOff>4589</xdr:rowOff>
    </xdr:to>
    <xdr:pic macro="[0]!Ark1.AntallB">
      <xdr:nvPicPr>
        <xdr:cNvPr id="21" name="Bilde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38850" y="505777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371888</xdr:colOff>
      <xdr:row>18</xdr:row>
      <xdr:rowOff>4589</xdr:rowOff>
    </xdr:to>
    <xdr:pic macro="[0]!Ark1.AntallI2">
      <xdr:nvPicPr>
        <xdr:cNvPr id="30" name="Bilde 2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38850" y="524827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371888</xdr:colOff>
      <xdr:row>19</xdr:row>
      <xdr:rowOff>4589</xdr:rowOff>
    </xdr:to>
    <xdr:pic macro="[0]!Ark1.AntallI3">
      <xdr:nvPicPr>
        <xdr:cNvPr id="230" name="Bilde 2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38850" y="543877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371888</xdr:colOff>
      <xdr:row>20</xdr:row>
      <xdr:rowOff>4589</xdr:rowOff>
    </xdr:to>
    <xdr:pic macro="[0]!Ark1.AntallI4">
      <xdr:nvPicPr>
        <xdr:cNvPr id="238" name="Bilde 23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38850" y="562927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371888</xdr:colOff>
      <xdr:row>21</xdr:row>
      <xdr:rowOff>4589</xdr:rowOff>
    </xdr:to>
    <xdr:pic macro="[0]!Ark1.AntallI5">
      <xdr:nvPicPr>
        <xdr:cNvPr id="242" name="Bilde 2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8850" y="581977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371888</xdr:colOff>
      <xdr:row>22</xdr:row>
      <xdr:rowOff>4589</xdr:rowOff>
    </xdr:to>
    <xdr:pic macro="[0]!Ark1.AntallBh">
      <xdr:nvPicPr>
        <xdr:cNvPr id="245" name="Bilde 24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8850" y="6010275"/>
          <a:ext cx="371888" cy="19508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371888</xdr:colOff>
      <xdr:row>23</xdr:row>
      <xdr:rowOff>4589</xdr:rowOff>
    </xdr:to>
    <xdr:pic macro="[0]!Ark1.AntallEl">
      <xdr:nvPicPr>
        <xdr:cNvPr id="246" name="Bilde 24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38850" y="6200775"/>
          <a:ext cx="371888" cy="1950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101</xdr:row>
          <xdr:rowOff>180975</xdr:rowOff>
        </xdr:from>
        <xdr:to>
          <xdr:col>5</xdr:col>
          <xdr:colOff>876300</xdr:colOff>
          <xdr:row>103</xdr:row>
          <xdr:rowOff>114300</xdr:rowOff>
        </xdr:to>
        <xdr:sp macro="" textlink="">
          <xdr:nvSpPr>
            <xdr:cNvPr id="1212" name="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8000"/>
                  </a:solidFill>
                  <a:latin typeface="Calibri"/>
                </a:rPr>
                <a:t>Skriv ut oppsummeringstabellen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" Type="http://schemas.openxmlformats.org/officeDocument/2006/relationships/hyperlink" Target="http://www.imdi.no/tilskudd/tilskudd-funksjonshemminger-atferdsvansker/" TargetMode="External"/><Relationship Id="rId21" Type="http://schemas.openxmlformats.org/officeDocument/2006/relationships/ctrlProp" Target="../ctrlProps/ctrlProp12.xm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" Type="http://schemas.openxmlformats.org/officeDocument/2006/relationships/hyperlink" Target="http://www.imdi.no/tilskudd/norsktilskudd/" TargetMode="Externa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1" Type="http://schemas.openxmlformats.org/officeDocument/2006/relationships/hyperlink" Target="http://www.imdi.no/tilskudd/integreringstilskudd/" TargetMode="External"/><Relationship Id="rId6" Type="http://schemas.openxmlformats.org/officeDocument/2006/relationships/hyperlink" Target="http://www.imdi.no/tilskudd/" TargetMode="External"/><Relationship Id="rId11" Type="http://schemas.openxmlformats.org/officeDocument/2006/relationships/ctrlProp" Target="../ctrlProps/ctrlProp2.xml"/><Relationship Id="rId5" Type="http://schemas.openxmlformats.org/officeDocument/2006/relationships/hyperlink" Target="http://www.imdi.no/tilskudd/tilskudd-enslige-mindrearige/" TargetMode="External"/><Relationship Id="rId15" Type="http://schemas.openxmlformats.org/officeDocument/2006/relationships/ctrlProp" Target="../ctrlProps/ctrlProp6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4" Type="http://schemas.openxmlformats.org/officeDocument/2006/relationships/hyperlink" Target="http://www.imdi.no/tilskudd/opplaring-i-norsk-norsk-kultur-og-norske-verdier-for-asylsokere/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C2:L101"/>
  <sheetViews>
    <sheetView showGridLines="0" tabSelected="1" topLeftCell="B69" zoomScaleNormal="100" workbookViewId="0">
      <selection activeCell="M89" sqref="M89"/>
    </sheetView>
  </sheetViews>
  <sheetFormatPr baseColWidth="10" defaultRowHeight="15" x14ac:dyDescent="0.25"/>
  <cols>
    <col min="1" max="2" width="11.42578125" style="1"/>
    <col min="3" max="3" width="26.28515625" style="1" customWidth="1"/>
    <col min="4" max="4" width="19.28515625" style="1" customWidth="1"/>
    <col min="5" max="5" width="36.42578125" style="1" customWidth="1"/>
    <col min="6" max="6" width="9.42578125" style="1" customWidth="1"/>
    <col min="7" max="7" width="28.42578125" style="1" customWidth="1"/>
    <col min="8" max="8" width="33.7109375" style="1" customWidth="1"/>
    <col min="9" max="9" width="19" style="1" customWidth="1"/>
    <col min="10" max="10" width="27.7109375" style="1" customWidth="1"/>
    <col min="11" max="16384" width="11.42578125" style="1"/>
  </cols>
  <sheetData>
    <row r="2" spans="3:9" x14ac:dyDescent="0.25">
      <c r="C2" s="94"/>
      <c r="D2" s="94"/>
      <c r="E2" s="94"/>
      <c r="F2" s="94"/>
      <c r="G2" s="94"/>
      <c r="H2" s="94"/>
      <c r="I2" s="94"/>
    </row>
    <row r="3" spans="3:9" ht="30" x14ac:dyDescent="0.25">
      <c r="C3" s="95" t="s">
        <v>55</v>
      </c>
      <c r="D3" s="95"/>
      <c r="E3" s="95"/>
      <c r="F3" s="95"/>
      <c r="G3" s="95"/>
      <c r="H3" s="95"/>
      <c r="I3" s="95"/>
    </row>
    <row r="4" spans="3:9" ht="68.25" customHeight="1" x14ac:dyDescent="0.25">
      <c r="C4" s="96" t="s">
        <v>54</v>
      </c>
      <c r="D4" s="97"/>
      <c r="E4" s="97"/>
      <c r="F4" s="97"/>
      <c r="G4" s="97"/>
      <c r="H4" s="97"/>
      <c r="I4" s="97"/>
    </row>
    <row r="5" spans="3:9" x14ac:dyDescent="0.25">
      <c r="C5" s="49"/>
      <c r="D5" s="49"/>
      <c r="E5" s="49"/>
      <c r="F5" s="49"/>
      <c r="G5" s="49"/>
      <c r="H5" s="49"/>
      <c r="I5" s="49"/>
    </row>
    <row r="6" spans="3:9" ht="87" customHeight="1" x14ac:dyDescent="0.25">
      <c r="C6" s="101" t="s">
        <v>51</v>
      </c>
      <c r="D6" s="101"/>
      <c r="E6" s="101"/>
      <c r="F6" s="101"/>
      <c r="G6" s="101"/>
      <c r="H6" s="101"/>
      <c r="I6" s="101"/>
    </row>
    <row r="7" spans="3:9" x14ac:dyDescent="0.25">
      <c r="C7" s="17" t="s">
        <v>0</v>
      </c>
      <c r="D7" s="49"/>
      <c r="E7" s="49"/>
      <c r="F7" s="49"/>
      <c r="G7" s="49"/>
      <c r="H7" s="49"/>
      <c r="I7" s="49"/>
    </row>
    <row r="8" spans="3:9" x14ac:dyDescent="0.25">
      <c r="C8" s="49"/>
      <c r="D8" s="49"/>
      <c r="E8" s="49"/>
      <c r="F8" s="49"/>
      <c r="G8" s="49"/>
      <c r="H8" s="49"/>
      <c r="I8" s="49"/>
    </row>
    <row r="9" spans="3:9" ht="18" x14ac:dyDescent="0.25">
      <c r="C9" s="98" t="s">
        <v>1</v>
      </c>
      <c r="D9" s="99"/>
      <c r="E9" s="99"/>
      <c r="F9" s="99"/>
      <c r="G9" s="99"/>
      <c r="H9" s="99"/>
      <c r="I9" s="100"/>
    </row>
    <row r="10" spans="3:9" ht="29.25" customHeight="1" x14ac:dyDescent="0.25">
      <c r="C10" s="91" t="s">
        <v>45</v>
      </c>
      <c r="D10" s="92"/>
      <c r="E10" s="92"/>
      <c r="F10" s="92"/>
      <c r="G10" s="92"/>
      <c r="H10" s="92"/>
      <c r="I10" s="93"/>
    </row>
    <row r="11" spans="3:9" x14ac:dyDescent="0.25">
      <c r="C11" s="66" t="s">
        <v>2</v>
      </c>
      <c r="D11" s="67"/>
      <c r="E11" s="67"/>
      <c r="F11" s="67"/>
      <c r="G11" s="67"/>
      <c r="H11" s="67"/>
      <c r="I11" s="68"/>
    </row>
    <row r="12" spans="3:9" x14ac:dyDescent="0.25">
      <c r="C12" s="69"/>
      <c r="D12" s="69"/>
      <c r="E12" s="69"/>
      <c r="F12" s="69"/>
      <c r="G12" s="69"/>
      <c r="H12" s="70"/>
      <c r="I12" s="69"/>
    </row>
    <row r="13" spans="3:9" ht="15.75" customHeight="1" x14ac:dyDescent="0.25">
      <c r="C13" s="18" t="s">
        <v>3</v>
      </c>
      <c r="D13" s="19" t="s">
        <v>4</v>
      </c>
      <c r="E13" s="71" t="s">
        <v>5</v>
      </c>
      <c r="F13" s="72"/>
      <c r="G13" s="20" t="s">
        <v>6</v>
      </c>
      <c r="H13" s="57" t="s">
        <v>44</v>
      </c>
      <c r="I13" s="25" t="s">
        <v>7</v>
      </c>
    </row>
    <row r="14" spans="3:9" ht="15" customHeight="1" x14ac:dyDescent="0.25">
      <c r="C14" s="73" t="s">
        <v>8</v>
      </c>
      <c r="D14" s="74">
        <v>2018</v>
      </c>
      <c r="E14" s="21" t="s">
        <v>56</v>
      </c>
      <c r="F14" s="56"/>
      <c r="G14" s="22">
        <v>237000</v>
      </c>
      <c r="H14" s="2"/>
      <c r="I14" s="26">
        <f>G14*H14</f>
        <v>0</v>
      </c>
    </row>
    <row r="15" spans="3:9" ht="15" customHeight="1" x14ac:dyDescent="0.25">
      <c r="C15" s="73"/>
      <c r="D15" s="74"/>
      <c r="E15" s="21" t="s">
        <v>57</v>
      </c>
      <c r="F15" s="56"/>
      <c r="G15" s="22">
        <v>187000</v>
      </c>
      <c r="H15" s="2"/>
      <c r="I15" s="26">
        <f t="shared" ref="I15:I23" si="0">G15*H15</f>
        <v>0</v>
      </c>
    </row>
    <row r="16" spans="3:9" ht="15" customHeight="1" x14ac:dyDescent="0.25">
      <c r="C16" s="73"/>
      <c r="D16" s="74"/>
      <c r="E16" s="21" t="s">
        <v>58</v>
      </c>
      <c r="F16" s="56"/>
      <c r="G16" s="22">
        <v>187000</v>
      </c>
      <c r="H16" s="2"/>
      <c r="I16" s="26">
        <f t="shared" si="0"/>
        <v>0</v>
      </c>
    </row>
    <row r="17" spans="3:12" ht="15" customHeight="1" x14ac:dyDescent="0.25">
      <c r="C17" s="73"/>
      <c r="D17" s="74"/>
      <c r="E17" s="21" t="s">
        <v>59</v>
      </c>
      <c r="F17" s="56"/>
      <c r="G17" s="22">
        <v>187000</v>
      </c>
      <c r="H17" s="2"/>
      <c r="I17" s="26">
        <f t="shared" si="0"/>
        <v>0</v>
      </c>
    </row>
    <row r="18" spans="3:12" ht="15" customHeight="1" x14ac:dyDescent="0.25">
      <c r="C18" s="23" t="s">
        <v>9</v>
      </c>
      <c r="D18" s="24">
        <v>2017</v>
      </c>
      <c r="E18" s="21" t="s">
        <v>60</v>
      </c>
      <c r="F18" s="56"/>
      <c r="G18" s="22">
        <v>239000</v>
      </c>
      <c r="H18" s="2"/>
      <c r="I18" s="26">
        <f t="shared" si="0"/>
        <v>0</v>
      </c>
    </row>
    <row r="19" spans="3:12" ht="15" customHeight="1" x14ac:dyDescent="0.25">
      <c r="C19" s="23" t="s">
        <v>10</v>
      </c>
      <c r="D19" s="24">
        <v>2016</v>
      </c>
      <c r="E19" s="21" t="s">
        <v>60</v>
      </c>
      <c r="F19" s="56"/>
      <c r="G19" s="22">
        <v>171000</v>
      </c>
      <c r="H19" s="2"/>
      <c r="I19" s="26">
        <f t="shared" si="0"/>
        <v>0</v>
      </c>
    </row>
    <row r="20" spans="3:12" ht="15" customHeight="1" x14ac:dyDescent="0.25">
      <c r="C20" s="23" t="s">
        <v>11</v>
      </c>
      <c r="D20" s="24">
        <v>2015</v>
      </c>
      <c r="E20" s="21" t="s">
        <v>60</v>
      </c>
      <c r="F20" s="56"/>
      <c r="G20" s="22">
        <v>85500</v>
      </c>
      <c r="H20" s="2"/>
      <c r="I20" s="26">
        <f t="shared" si="0"/>
        <v>0</v>
      </c>
    </row>
    <row r="21" spans="3:12" ht="15" customHeight="1" x14ac:dyDescent="0.25">
      <c r="C21" s="23" t="s">
        <v>12</v>
      </c>
      <c r="D21" s="24">
        <v>2014</v>
      </c>
      <c r="E21" s="21" t="s">
        <v>60</v>
      </c>
      <c r="F21" s="56"/>
      <c r="G21" s="22">
        <v>71600</v>
      </c>
      <c r="H21" s="2"/>
      <c r="I21" s="26">
        <f t="shared" si="0"/>
        <v>0</v>
      </c>
      <c r="L21" s="3"/>
    </row>
    <row r="22" spans="3:12" ht="15" customHeight="1" x14ac:dyDescent="0.25">
      <c r="C22" s="23" t="s">
        <v>13</v>
      </c>
      <c r="D22" s="24">
        <v>2018</v>
      </c>
      <c r="E22" s="21" t="s">
        <v>61</v>
      </c>
      <c r="F22" s="56"/>
      <c r="G22" s="22">
        <v>25800</v>
      </c>
      <c r="H22" s="2"/>
      <c r="I22" s="26">
        <f t="shared" si="0"/>
        <v>0</v>
      </c>
    </row>
    <row r="23" spans="3:12" ht="15" customHeight="1" x14ac:dyDescent="0.25">
      <c r="C23" s="23" t="s">
        <v>14</v>
      </c>
      <c r="D23" s="24">
        <v>2018</v>
      </c>
      <c r="E23" s="21" t="s">
        <v>62</v>
      </c>
      <c r="F23" s="56"/>
      <c r="G23" s="22">
        <v>167600</v>
      </c>
      <c r="H23" s="2"/>
      <c r="I23" s="26">
        <f t="shared" si="0"/>
        <v>0</v>
      </c>
    </row>
    <row r="24" spans="3:12" ht="15" customHeight="1" x14ac:dyDescent="0.25">
      <c r="C24" s="143" t="s">
        <v>15</v>
      </c>
      <c r="D24" s="143"/>
      <c r="E24" s="143"/>
      <c r="F24" s="143"/>
      <c r="G24" s="143"/>
      <c r="H24" s="143"/>
      <c r="I24" s="27">
        <f>SUM(I14:I23)</f>
        <v>0</v>
      </c>
    </row>
    <row r="28" spans="3:12" x14ac:dyDescent="0.25">
      <c r="C28" s="75" t="s">
        <v>16</v>
      </c>
      <c r="D28" s="76"/>
      <c r="E28" s="76"/>
      <c r="F28" s="76"/>
      <c r="G28" s="76"/>
      <c r="H28" s="76"/>
      <c r="I28" s="76"/>
      <c r="J28" s="77"/>
    </row>
    <row r="29" spans="3:12" ht="30" customHeight="1" x14ac:dyDescent="0.25">
      <c r="C29" s="78" t="s">
        <v>17</v>
      </c>
      <c r="D29" s="79"/>
      <c r="E29" s="79"/>
      <c r="F29" s="79"/>
      <c r="G29" s="79"/>
      <c r="H29" s="79"/>
      <c r="I29" s="79"/>
      <c r="J29" s="80"/>
    </row>
    <row r="30" spans="3:12" x14ac:dyDescent="0.25">
      <c r="C30" s="83" t="s">
        <v>2</v>
      </c>
      <c r="D30" s="84"/>
      <c r="E30" s="84"/>
      <c r="F30" s="84"/>
      <c r="G30" s="84"/>
      <c r="H30" s="84"/>
      <c r="I30" s="84"/>
      <c r="J30" s="85"/>
    </row>
    <row r="31" spans="3:12" x14ac:dyDescent="0.25">
      <c r="C31" s="86"/>
      <c r="D31" s="87"/>
      <c r="E31" s="87"/>
      <c r="F31" s="87"/>
      <c r="G31" s="87"/>
      <c r="H31" s="87"/>
      <c r="I31" s="87"/>
      <c r="J31" s="88"/>
    </row>
    <row r="32" spans="3:12" x14ac:dyDescent="0.25">
      <c r="C32" s="28" t="s">
        <v>18</v>
      </c>
      <c r="D32" s="59" t="s">
        <v>19</v>
      </c>
      <c r="E32" s="28" t="s">
        <v>44</v>
      </c>
      <c r="F32" s="28"/>
      <c r="G32" s="59" t="s">
        <v>20</v>
      </c>
      <c r="H32" s="28" t="s">
        <v>44</v>
      </c>
      <c r="I32" s="28"/>
      <c r="J32" s="59" t="s">
        <v>7</v>
      </c>
    </row>
    <row r="33" spans="3:10" x14ac:dyDescent="0.25">
      <c r="C33" s="29" t="s">
        <v>46</v>
      </c>
      <c r="D33" s="30">
        <v>769500</v>
      </c>
      <c r="E33" s="4"/>
      <c r="F33" s="2"/>
      <c r="G33" s="33">
        <v>1229100</v>
      </c>
      <c r="H33" s="4"/>
      <c r="I33" s="2"/>
      <c r="J33" s="34">
        <f>D33*E33+G33*H33</f>
        <v>0</v>
      </c>
    </row>
    <row r="34" spans="3:10" x14ac:dyDescent="0.25">
      <c r="C34" s="31">
        <v>43101</v>
      </c>
      <c r="D34" s="30">
        <f>(12/12)*D33</f>
        <v>769500</v>
      </c>
      <c r="E34" s="4"/>
      <c r="F34" s="2"/>
      <c r="G34" s="33">
        <f>(12/12)*G33</f>
        <v>1229100</v>
      </c>
      <c r="H34" s="4"/>
      <c r="I34" s="2"/>
      <c r="J34" s="34">
        <f t="shared" ref="J34:J45" si="1">D34*E34+G34*H34</f>
        <v>0</v>
      </c>
    </row>
    <row r="35" spans="3:10" x14ac:dyDescent="0.25">
      <c r="C35" s="32">
        <v>43132</v>
      </c>
      <c r="D35" s="30">
        <f>(11/12)*D33</f>
        <v>705375</v>
      </c>
      <c r="E35" s="4"/>
      <c r="F35" s="2"/>
      <c r="G35" s="33">
        <f>(11/12)*G33</f>
        <v>1126675</v>
      </c>
      <c r="H35" s="4"/>
      <c r="I35" s="2"/>
      <c r="J35" s="34">
        <f t="shared" si="1"/>
        <v>0</v>
      </c>
    </row>
    <row r="36" spans="3:10" x14ac:dyDescent="0.25">
      <c r="C36" s="32">
        <v>43160</v>
      </c>
      <c r="D36" s="30">
        <f>(10/12)*$D$33</f>
        <v>641250</v>
      </c>
      <c r="E36" s="4"/>
      <c r="F36" s="2"/>
      <c r="G36" s="33">
        <f>(10/12)*G33</f>
        <v>1024250</v>
      </c>
      <c r="H36" s="4"/>
      <c r="I36" s="2"/>
      <c r="J36" s="34">
        <f t="shared" si="1"/>
        <v>0</v>
      </c>
    </row>
    <row r="37" spans="3:10" x14ac:dyDescent="0.25">
      <c r="C37" s="32">
        <v>43191</v>
      </c>
      <c r="D37" s="30">
        <f>(9/12)*$D$33</f>
        <v>577125</v>
      </c>
      <c r="E37" s="4"/>
      <c r="F37" s="2"/>
      <c r="G37" s="33">
        <f>(9/12)*G33</f>
        <v>921825</v>
      </c>
      <c r="H37" s="4"/>
      <c r="I37" s="2"/>
      <c r="J37" s="34">
        <f t="shared" si="1"/>
        <v>0</v>
      </c>
    </row>
    <row r="38" spans="3:10" x14ac:dyDescent="0.25">
      <c r="C38" s="32">
        <v>43221</v>
      </c>
      <c r="D38" s="30">
        <f>(8/12)*$D$33</f>
        <v>513000</v>
      </c>
      <c r="E38" s="4"/>
      <c r="F38" s="2"/>
      <c r="G38" s="33">
        <f>(8/12)*G33</f>
        <v>819400</v>
      </c>
      <c r="H38" s="4"/>
      <c r="I38" s="2"/>
      <c r="J38" s="34">
        <f t="shared" si="1"/>
        <v>0</v>
      </c>
    </row>
    <row r="39" spans="3:10" x14ac:dyDescent="0.25">
      <c r="C39" s="32">
        <v>43252</v>
      </c>
      <c r="D39" s="30">
        <f>(7/12)*$D$33</f>
        <v>448875</v>
      </c>
      <c r="E39" s="4"/>
      <c r="F39" s="2"/>
      <c r="G39" s="33">
        <f>(7/12)*G33</f>
        <v>716975</v>
      </c>
      <c r="H39" s="4"/>
      <c r="I39" s="2"/>
      <c r="J39" s="34">
        <f t="shared" si="1"/>
        <v>0</v>
      </c>
    </row>
    <row r="40" spans="3:10" x14ac:dyDescent="0.25">
      <c r="C40" s="32">
        <v>43282</v>
      </c>
      <c r="D40" s="30">
        <f>(6/12)*$D$33</f>
        <v>384750</v>
      </c>
      <c r="E40" s="4"/>
      <c r="F40" s="2"/>
      <c r="G40" s="33">
        <f>(6/12)*G33</f>
        <v>614550</v>
      </c>
      <c r="H40" s="4"/>
      <c r="I40" s="2"/>
      <c r="J40" s="34">
        <f t="shared" si="1"/>
        <v>0</v>
      </c>
    </row>
    <row r="41" spans="3:10" x14ac:dyDescent="0.25">
      <c r="C41" s="32">
        <v>43313</v>
      </c>
      <c r="D41" s="30">
        <f>(5/12)*$D$33</f>
        <v>320625</v>
      </c>
      <c r="E41" s="4"/>
      <c r="F41" s="2"/>
      <c r="G41" s="33">
        <f>(5/12)*G33</f>
        <v>512125</v>
      </c>
      <c r="H41" s="4"/>
      <c r="I41" s="2"/>
      <c r="J41" s="34">
        <f t="shared" si="1"/>
        <v>0</v>
      </c>
    </row>
    <row r="42" spans="3:10" x14ac:dyDescent="0.25">
      <c r="C42" s="32">
        <v>43344</v>
      </c>
      <c r="D42" s="30">
        <f>(4/12)*$D$33</f>
        <v>256500</v>
      </c>
      <c r="E42" s="4"/>
      <c r="F42" s="2"/>
      <c r="G42" s="33">
        <f>(4/12)*G33</f>
        <v>409700</v>
      </c>
      <c r="H42" s="4"/>
      <c r="I42" s="2"/>
      <c r="J42" s="34">
        <f t="shared" si="1"/>
        <v>0</v>
      </c>
    </row>
    <row r="43" spans="3:10" x14ac:dyDescent="0.25">
      <c r="C43" s="32">
        <v>43374</v>
      </c>
      <c r="D43" s="30">
        <f>(3/12)*$D$33</f>
        <v>192375</v>
      </c>
      <c r="E43" s="4"/>
      <c r="F43" s="2"/>
      <c r="G43" s="33">
        <f>(3/12)*G33</f>
        <v>307275</v>
      </c>
      <c r="H43" s="4"/>
      <c r="I43" s="2"/>
      <c r="J43" s="34">
        <f t="shared" si="1"/>
        <v>0</v>
      </c>
    </row>
    <row r="44" spans="3:10" x14ac:dyDescent="0.25">
      <c r="C44" s="32">
        <v>43405</v>
      </c>
      <c r="D44" s="30">
        <f>(2/12)*$D$33</f>
        <v>128250</v>
      </c>
      <c r="E44" s="4"/>
      <c r="F44" s="2"/>
      <c r="G44" s="33">
        <f>(2/12)*G33</f>
        <v>204850</v>
      </c>
      <c r="H44" s="4"/>
      <c r="I44" s="2"/>
      <c r="J44" s="34">
        <f t="shared" si="1"/>
        <v>0</v>
      </c>
    </row>
    <row r="45" spans="3:10" x14ac:dyDescent="0.25">
      <c r="C45" s="32">
        <v>43435</v>
      </c>
      <c r="D45" s="30">
        <f>(1/12)*$D$33</f>
        <v>64125</v>
      </c>
      <c r="E45" s="4"/>
      <c r="F45" s="2"/>
      <c r="G45" s="33">
        <f>(1/12)*G33</f>
        <v>102425</v>
      </c>
      <c r="H45" s="4"/>
      <c r="I45" s="2"/>
      <c r="J45" s="34">
        <f t="shared" si="1"/>
        <v>0</v>
      </c>
    </row>
    <row r="46" spans="3:10" x14ac:dyDescent="0.25">
      <c r="C46" s="15"/>
      <c r="D46" s="89"/>
      <c r="E46" s="89"/>
      <c r="F46" s="89"/>
      <c r="G46" s="89"/>
      <c r="H46" s="89"/>
      <c r="I46" s="89"/>
      <c r="J46" s="34"/>
    </row>
    <row r="47" spans="3:10" x14ac:dyDescent="0.25">
      <c r="C47" s="144" t="s">
        <v>15</v>
      </c>
      <c r="D47" s="145"/>
      <c r="E47" s="145"/>
      <c r="F47" s="145"/>
      <c r="G47" s="145"/>
      <c r="H47" s="145"/>
      <c r="I47" s="145"/>
      <c r="J47" s="35">
        <f>SUM(J33:J46)</f>
        <v>0</v>
      </c>
    </row>
    <row r="48" spans="3:10" x14ac:dyDescent="0.25">
      <c r="C48" s="90"/>
      <c r="D48" s="90"/>
      <c r="E48" s="90"/>
      <c r="F48" s="90"/>
      <c r="G48" s="90"/>
      <c r="H48" s="90"/>
      <c r="I48" s="90"/>
      <c r="J48" s="90"/>
    </row>
    <row r="49" spans="3:10" x14ac:dyDescent="0.25">
      <c r="C49" s="55"/>
      <c r="D49" s="55"/>
      <c r="E49" s="55"/>
      <c r="F49" s="55"/>
      <c r="G49" s="55"/>
      <c r="H49" s="55"/>
      <c r="I49" s="55"/>
      <c r="J49" s="55"/>
    </row>
    <row r="50" spans="3:10" x14ac:dyDescent="0.25">
      <c r="C50" s="5"/>
      <c r="D50" s="5"/>
      <c r="E50" s="5"/>
      <c r="F50" s="5"/>
      <c r="G50" s="5"/>
      <c r="H50" s="5"/>
      <c r="I50" s="5"/>
      <c r="J50" s="5"/>
    </row>
    <row r="51" spans="3:10" x14ac:dyDescent="0.25">
      <c r="C51" s="103" t="s">
        <v>21</v>
      </c>
      <c r="D51" s="103"/>
      <c r="E51" s="103"/>
      <c r="F51" s="103"/>
      <c r="G51" s="103"/>
      <c r="H51" s="103"/>
      <c r="I51" s="103"/>
      <c r="J51" s="103"/>
    </row>
    <row r="52" spans="3:10" ht="28.5" customHeight="1" x14ac:dyDescent="0.25">
      <c r="C52" s="104" t="s">
        <v>22</v>
      </c>
      <c r="D52" s="104"/>
      <c r="E52" s="104"/>
      <c r="F52" s="104"/>
      <c r="G52" s="104"/>
      <c r="H52" s="104"/>
      <c r="I52" s="104"/>
      <c r="J52" s="104"/>
    </row>
    <row r="53" spans="3:10" x14ac:dyDescent="0.25">
      <c r="C53" s="108" t="s">
        <v>2</v>
      </c>
      <c r="D53" s="109"/>
      <c r="E53" s="109"/>
      <c r="F53" s="109"/>
      <c r="G53" s="109"/>
      <c r="H53" s="109"/>
      <c r="I53" s="109"/>
      <c r="J53" s="110"/>
    </row>
    <row r="54" spans="3:10" x14ac:dyDescent="0.25">
      <c r="C54" s="81"/>
      <c r="D54" s="81"/>
      <c r="E54" s="81"/>
      <c r="F54" s="81"/>
      <c r="G54" s="81"/>
      <c r="H54" s="81"/>
      <c r="I54" s="81"/>
      <c r="J54" s="81"/>
    </row>
    <row r="55" spans="3:10" ht="28.5" customHeight="1" x14ac:dyDescent="0.25">
      <c r="C55" s="36" t="s">
        <v>23</v>
      </c>
      <c r="D55" s="37" t="s">
        <v>19</v>
      </c>
      <c r="E55" s="82" t="s">
        <v>24</v>
      </c>
      <c r="F55" s="82"/>
      <c r="G55" s="37" t="s">
        <v>20</v>
      </c>
      <c r="H55" s="82" t="s">
        <v>25</v>
      </c>
      <c r="I55" s="82"/>
      <c r="J55" s="59" t="s">
        <v>7</v>
      </c>
    </row>
    <row r="56" spans="3:10" x14ac:dyDescent="0.25">
      <c r="C56" s="38" t="s">
        <v>47</v>
      </c>
      <c r="D56" s="39">
        <v>13600</v>
      </c>
      <c r="E56" s="4"/>
      <c r="F56" s="2"/>
      <c r="G56" s="39">
        <v>31900</v>
      </c>
      <c r="H56" s="4"/>
      <c r="I56" s="2"/>
      <c r="J56" s="42">
        <f>D56*E56+G56*H56</f>
        <v>0</v>
      </c>
    </row>
    <row r="57" spans="3:10" x14ac:dyDescent="0.25">
      <c r="C57" s="29" t="s">
        <v>48</v>
      </c>
      <c r="D57" s="39">
        <v>24100</v>
      </c>
      <c r="E57" s="4"/>
      <c r="F57" s="2"/>
      <c r="G57" s="39">
        <v>62300</v>
      </c>
      <c r="H57" s="4"/>
      <c r="I57" s="2"/>
      <c r="J57" s="42">
        <f t="shared" ref="J57:J58" si="2">D57*E57+G57*H57</f>
        <v>0</v>
      </c>
    </row>
    <row r="58" spans="3:10" x14ac:dyDescent="0.25">
      <c r="C58" s="29" t="s">
        <v>49</v>
      </c>
      <c r="D58" s="39">
        <v>15000</v>
      </c>
      <c r="E58" s="4"/>
      <c r="F58" s="2"/>
      <c r="G58" s="39">
        <v>43350</v>
      </c>
      <c r="H58" s="4"/>
      <c r="I58" s="2"/>
      <c r="J58" s="42">
        <f t="shared" si="2"/>
        <v>0</v>
      </c>
    </row>
    <row r="59" spans="3:10" x14ac:dyDescent="0.25">
      <c r="C59" s="29" t="s">
        <v>50</v>
      </c>
      <c r="D59" s="40">
        <v>185000</v>
      </c>
      <c r="E59" s="105" t="s">
        <v>26</v>
      </c>
      <c r="F59" s="105"/>
      <c r="G59" s="41">
        <v>575000</v>
      </c>
      <c r="H59" s="106" t="s">
        <v>27</v>
      </c>
      <c r="I59" s="107"/>
      <c r="J59" s="42">
        <f>IF(AND(J61&gt;=1,J61&lt;=3),D59,IF(AND(J61&gt;=4,J61&lt;=150),G59,0))</f>
        <v>0</v>
      </c>
    </row>
    <row r="60" spans="3:10" x14ac:dyDescent="0.25">
      <c r="C60" s="146" t="s">
        <v>15</v>
      </c>
      <c r="D60" s="146"/>
      <c r="E60" s="146"/>
      <c r="F60" s="146"/>
      <c r="G60" s="146"/>
      <c r="H60" s="146"/>
      <c r="I60" s="147"/>
      <c r="J60" s="43">
        <f>SUM(J56:J59)</f>
        <v>0</v>
      </c>
    </row>
    <row r="61" spans="3:10" x14ac:dyDescent="0.25">
      <c r="C61" s="58" t="s">
        <v>28</v>
      </c>
      <c r="D61" s="6"/>
      <c r="E61" s="6"/>
      <c r="F61" s="6"/>
      <c r="G61" s="6"/>
      <c r="H61" s="6"/>
      <c r="I61" s="6"/>
      <c r="J61" s="7">
        <f>SUM(E56:E58)+SUM(H56:H58)</f>
        <v>0</v>
      </c>
    </row>
    <row r="62" spans="3:10" x14ac:dyDescent="0.25">
      <c r="C62" s="6"/>
      <c r="D62" s="6"/>
      <c r="E62" s="6"/>
      <c r="F62" s="6"/>
      <c r="G62" s="6"/>
      <c r="H62" s="6"/>
      <c r="I62" s="6"/>
      <c r="J62" s="7"/>
    </row>
    <row r="63" spans="3:10" x14ac:dyDescent="0.25">
      <c r="C63" s="116"/>
      <c r="D63" s="116"/>
      <c r="E63" s="116"/>
      <c r="F63" s="116"/>
      <c r="G63" s="116"/>
      <c r="H63" s="116"/>
      <c r="I63" s="116"/>
      <c r="J63" s="116"/>
    </row>
    <row r="64" spans="3:10" x14ac:dyDescent="0.25">
      <c r="C64" s="117" t="s">
        <v>29</v>
      </c>
      <c r="D64" s="117"/>
      <c r="E64" s="117"/>
      <c r="F64" s="117"/>
      <c r="G64" s="117"/>
      <c r="H64" s="117"/>
      <c r="I64" s="117"/>
      <c r="J64" s="118"/>
    </row>
    <row r="65" spans="3:10" ht="63.75" customHeight="1" x14ac:dyDescent="0.25">
      <c r="C65" s="119" t="s">
        <v>30</v>
      </c>
      <c r="D65" s="120"/>
      <c r="E65" s="120"/>
      <c r="F65" s="120"/>
      <c r="G65" s="120"/>
      <c r="H65" s="120"/>
      <c r="I65" s="120"/>
      <c r="J65" s="120"/>
    </row>
    <row r="66" spans="3:10" x14ac:dyDescent="0.25">
      <c r="C66" s="111" t="s">
        <v>2</v>
      </c>
      <c r="D66" s="112"/>
      <c r="E66" s="112"/>
      <c r="F66" s="112"/>
      <c r="G66" s="112"/>
      <c r="H66" s="112"/>
      <c r="I66" s="112"/>
      <c r="J66" s="113"/>
    </row>
    <row r="67" spans="3:10" x14ac:dyDescent="0.25">
      <c r="C67" s="114"/>
      <c r="D67" s="114"/>
      <c r="E67" s="114"/>
      <c r="F67" s="114"/>
      <c r="G67" s="114"/>
      <c r="H67" s="114"/>
      <c r="I67" s="114"/>
      <c r="J67" s="114"/>
    </row>
    <row r="68" spans="3:10" x14ac:dyDescent="0.25">
      <c r="C68" s="28" t="s">
        <v>18</v>
      </c>
      <c r="D68" s="37" t="s">
        <v>31</v>
      </c>
      <c r="E68" s="115" t="s">
        <v>32</v>
      </c>
      <c r="F68" s="115"/>
      <c r="G68" s="28" t="s">
        <v>33</v>
      </c>
      <c r="H68" s="115" t="s">
        <v>34</v>
      </c>
      <c r="I68" s="115"/>
      <c r="J68" s="28" t="s">
        <v>35</v>
      </c>
    </row>
    <row r="69" spans="3:10" x14ac:dyDescent="0.25">
      <c r="C69" s="21">
        <v>2018</v>
      </c>
      <c r="D69" s="44">
        <v>190800</v>
      </c>
      <c r="E69" s="16"/>
      <c r="F69" s="50"/>
      <c r="G69" s="45">
        <v>1235000</v>
      </c>
      <c r="H69" s="4"/>
      <c r="I69" s="51"/>
      <c r="J69" s="46">
        <f>D69*E69+H69</f>
        <v>0</v>
      </c>
    </row>
    <row r="70" spans="3:10" x14ac:dyDescent="0.25">
      <c r="C70" s="21">
        <v>2017</v>
      </c>
      <c r="D70" s="45">
        <v>186000</v>
      </c>
      <c r="E70" s="4"/>
      <c r="F70" s="50"/>
      <c r="G70" s="45">
        <v>1157000</v>
      </c>
      <c r="H70" s="4"/>
      <c r="I70" s="51"/>
      <c r="J70" s="46">
        <f t="shared" ref="J70:J72" si="3">D70*E70+H70</f>
        <v>0</v>
      </c>
    </row>
    <row r="71" spans="3:10" x14ac:dyDescent="0.25">
      <c r="C71" s="21">
        <v>2016</v>
      </c>
      <c r="D71" s="45">
        <v>181000</v>
      </c>
      <c r="E71" s="4"/>
      <c r="F71" s="50"/>
      <c r="G71" s="45">
        <v>1111000</v>
      </c>
      <c r="H71" s="4"/>
      <c r="I71" s="51"/>
      <c r="J71" s="46">
        <f t="shared" si="3"/>
        <v>0</v>
      </c>
    </row>
    <row r="72" spans="3:10" x14ac:dyDescent="0.25">
      <c r="C72" s="21">
        <v>2015</v>
      </c>
      <c r="D72" s="45">
        <v>175900</v>
      </c>
      <c r="E72" s="4"/>
      <c r="F72" s="50"/>
      <c r="G72" s="45">
        <v>1080000</v>
      </c>
      <c r="H72" s="4"/>
      <c r="I72" s="51"/>
      <c r="J72" s="46">
        <f t="shared" si="3"/>
        <v>0</v>
      </c>
    </row>
    <row r="73" spans="3:10" x14ac:dyDescent="0.25">
      <c r="C73" s="121" t="s">
        <v>15</v>
      </c>
      <c r="D73" s="122"/>
      <c r="E73" s="122"/>
      <c r="F73" s="122"/>
      <c r="G73" s="122"/>
      <c r="H73" s="122"/>
      <c r="I73" s="122"/>
      <c r="J73" s="47">
        <f>SUM(J69:J72)</f>
        <v>0</v>
      </c>
    </row>
    <row r="74" spans="3:10" x14ac:dyDescent="0.25">
      <c r="C74" s="123"/>
      <c r="D74" s="123"/>
      <c r="E74" s="123"/>
      <c r="F74" s="123"/>
      <c r="G74" s="123"/>
      <c r="H74" s="123"/>
      <c r="I74" s="123"/>
      <c r="J74" s="123"/>
    </row>
    <row r="75" spans="3:10" x14ac:dyDescent="0.25">
      <c r="C75" s="53"/>
      <c r="D75" s="53"/>
      <c r="E75" s="53"/>
      <c r="F75" s="53"/>
      <c r="G75" s="53"/>
      <c r="H75" s="53"/>
      <c r="I75" s="53"/>
      <c r="J75" s="53"/>
    </row>
    <row r="76" spans="3:10" x14ac:dyDescent="0.25">
      <c r="C76" s="5"/>
      <c r="D76" s="5"/>
      <c r="E76" s="5"/>
      <c r="F76" s="5"/>
      <c r="G76" s="5"/>
      <c r="H76" s="54"/>
      <c r="I76" s="54"/>
      <c r="J76" s="54"/>
    </row>
    <row r="77" spans="3:10" x14ac:dyDescent="0.25">
      <c r="C77" s="130" t="s">
        <v>36</v>
      </c>
      <c r="D77" s="131"/>
      <c r="E77" s="131"/>
      <c r="F77" s="131"/>
      <c r="G77" s="131"/>
      <c r="H77" s="132"/>
      <c r="I77" s="8"/>
      <c r="J77" s="8"/>
    </row>
    <row r="78" spans="3:10" ht="33" customHeight="1" x14ac:dyDescent="0.25">
      <c r="C78" s="133" t="s">
        <v>53</v>
      </c>
      <c r="D78" s="134"/>
      <c r="E78" s="134"/>
      <c r="F78" s="134"/>
      <c r="G78" s="134"/>
      <c r="H78" s="135"/>
      <c r="I78" s="8"/>
      <c r="J78" s="8"/>
    </row>
    <row r="79" spans="3:10" x14ac:dyDescent="0.25">
      <c r="C79" s="124" t="s">
        <v>2</v>
      </c>
      <c r="D79" s="125"/>
      <c r="E79" s="125"/>
      <c r="F79" s="125"/>
      <c r="G79" s="125"/>
      <c r="H79" s="126"/>
      <c r="I79" s="8"/>
      <c r="J79" s="8"/>
    </row>
    <row r="80" spans="3:10" x14ac:dyDescent="0.25">
      <c r="C80" s="127"/>
      <c r="D80" s="128"/>
      <c r="E80" s="128"/>
      <c r="F80" s="128"/>
      <c r="G80" s="128"/>
      <c r="H80" s="129"/>
      <c r="I80" s="8"/>
      <c r="J80" s="8"/>
    </row>
    <row r="81" spans="3:10" x14ac:dyDescent="0.25">
      <c r="C81" s="150" t="s">
        <v>5</v>
      </c>
      <c r="D81" s="151"/>
      <c r="E81" s="152" t="s">
        <v>6</v>
      </c>
      <c r="F81" s="153" t="s">
        <v>37</v>
      </c>
      <c r="G81" s="154"/>
      <c r="H81" s="155" t="s">
        <v>7</v>
      </c>
      <c r="I81" s="8"/>
      <c r="J81" s="8"/>
    </row>
    <row r="82" spans="3:10" x14ac:dyDescent="0.25">
      <c r="C82" s="136" t="s">
        <v>38</v>
      </c>
      <c r="D82" s="136"/>
      <c r="E82" s="48">
        <v>13300</v>
      </c>
      <c r="F82" s="4"/>
      <c r="G82" s="52"/>
      <c r="H82" s="46">
        <f>E82*F82</f>
        <v>0</v>
      </c>
      <c r="I82" s="8"/>
      <c r="J82" s="8"/>
    </row>
    <row r="83" spans="3:10" x14ac:dyDescent="0.25">
      <c r="C83" s="136" t="s">
        <v>39</v>
      </c>
      <c r="D83" s="136"/>
      <c r="E83" s="39">
        <v>3800</v>
      </c>
      <c r="F83" s="4"/>
      <c r="G83" s="52"/>
      <c r="H83" s="46">
        <f>E83*F83</f>
        <v>0</v>
      </c>
      <c r="I83" s="8"/>
      <c r="J83" s="8"/>
    </row>
    <row r="84" spans="3:10" x14ac:dyDescent="0.25">
      <c r="C84" s="148" t="s">
        <v>15</v>
      </c>
      <c r="D84" s="149"/>
      <c r="E84" s="149"/>
      <c r="F84" s="149"/>
      <c r="G84" s="149"/>
      <c r="H84" s="156">
        <f>SUM(H82:H83)</f>
        <v>0</v>
      </c>
      <c r="I84" s="9"/>
      <c r="J84" s="10"/>
    </row>
    <row r="85" spans="3:10" x14ac:dyDescent="0.25">
      <c r="C85" s="11"/>
      <c r="D85" s="11"/>
      <c r="E85" s="11"/>
      <c r="F85" s="11"/>
      <c r="G85" s="11"/>
      <c r="H85" s="12"/>
      <c r="I85" s="13"/>
      <c r="J85" s="10"/>
    </row>
    <row r="86" spans="3:10" x14ac:dyDescent="0.25">
      <c r="C86" s="137"/>
      <c r="D86" s="137"/>
      <c r="E86" s="137"/>
      <c r="F86" s="137"/>
      <c r="G86" s="137"/>
      <c r="H86" s="137"/>
      <c r="I86" s="54"/>
      <c r="J86" s="54"/>
    </row>
    <row r="87" spans="3:10" ht="18.75" x14ac:dyDescent="0.25">
      <c r="C87" s="138"/>
      <c r="D87" s="138"/>
      <c r="E87" s="14"/>
      <c r="F87" s="139"/>
      <c r="G87" s="139"/>
      <c r="H87" s="14"/>
      <c r="I87" s="14"/>
      <c r="J87" s="14"/>
    </row>
    <row r="91" spans="3:10" ht="18.75" x14ac:dyDescent="0.25">
      <c r="C91" s="63" t="s">
        <v>40</v>
      </c>
      <c r="D91" s="63"/>
      <c r="E91" s="63"/>
      <c r="F91" s="63"/>
      <c r="G91" s="63"/>
    </row>
    <row r="92" spans="3:10" ht="24.75" customHeight="1" x14ac:dyDescent="0.25">
      <c r="C92" s="141" t="s">
        <v>52</v>
      </c>
      <c r="D92" s="141"/>
      <c r="E92" s="141"/>
      <c r="F92" s="141"/>
      <c r="G92" s="141"/>
    </row>
    <row r="93" spans="3:10" x14ac:dyDescent="0.25">
      <c r="C93" s="142" t="s">
        <v>41</v>
      </c>
      <c r="D93" s="142"/>
      <c r="E93" s="142"/>
      <c r="F93" s="142"/>
      <c r="G93" s="142"/>
    </row>
    <row r="94" spans="3:10" x14ac:dyDescent="0.25">
      <c r="C94" s="64"/>
      <c r="D94" s="64"/>
      <c r="E94" s="64"/>
      <c r="F94" s="64"/>
      <c r="G94" s="64"/>
    </row>
    <row r="95" spans="3:10" x14ac:dyDescent="0.25">
      <c r="C95" s="65" t="s">
        <v>42</v>
      </c>
      <c r="D95" s="65"/>
      <c r="E95" s="65"/>
      <c r="F95" s="65" t="s">
        <v>7</v>
      </c>
      <c r="G95" s="65"/>
    </row>
    <row r="96" spans="3:10" x14ac:dyDescent="0.25">
      <c r="C96" s="140" t="s">
        <v>43</v>
      </c>
      <c r="D96" s="140"/>
      <c r="E96" s="140"/>
      <c r="F96" s="62">
        <f>I24</f>
        <v>0</v>
      </c>
      <c r="G96" s="62"/>
    </row>
    <row r="97" spans="3:7" x14ac:dyDescent="0.25">
      <c r="C97" s="140" t="s">
        <v>16</v>
      </c>
      <c r="D97" s="140"/>
      <c r="E97" s="140"/>
      <c r="F97" s="62">
        <f>J47</f>
        <v>0</v>
      </c>
      <c r="G97" s="62"/>
    </row>
    <row r="98" spans="3:7" x14ac:dyDescent="0.25">
      <c r="C98" s="140" t="s">
        <v>21</v>
      </c>
      <c r="D98" s="140"/>
      <c r="E98" s="140"/>
      <c r="F98" s="62">
        <f>J60</f>
        <v>0</v>
      </c>
      <c r="G98" s="62"/>
    </row>
    <row r="99" spans="3:7" x14ac:dyDescent="0.25">
      <c r="C99" s="140" t="s">
        <v>29</v>
      </c>
      <c r="D99" s="140"/>
      <c r="E99" s="140"/>
      <c r="F99" s="62">
        <f>J73</f>
        <v>0</v>
      </c>
      <c r="G99" s="62"/>
    </row>
    <row r="100" spans="3:7" x14ac:dyDescent="0.25">
      <c r="C100" s="140" t="s">
        <v>36</v>
      </c>
      <c r="D100" s="140"/>
      <c r="E100" s="140"/>
      <c r="F100" s="62">
        <f>H84</f>
        <v>0</v>
      </c>
      <c r="G100" s="62"/>
    </row>
    <row r="101" spans="3:7" x14ac:dyDescent="0.25">
      <c r="C101" s="102" t="s">
        <v>15</v>
      </c>
      <c r="D101" s="102"/>
      <c r="E101" s="102"/>
      <c r="F101" s="60">
        <f>SUM(F96:F100)</f>
        <v>0</v>
      </c>
      <c r="G101" s="61"/>
    </row>
  </sheetData>
  <sheetProtection sheet="1" objects="1" scenarios="1"/>
  <mergeCells count="67">
    <mergeCell ref="C82:D82"/>
    <mergeCell ref="C83:D83"/>
    <mergeCell ref="C84:G84"/>
    <mergeCell ref="C86:H86"/>
    <mergeCell ref="C87:D87"/>
    <mergeCell ref="F87:G87"/>
    <mergeCell ref="C74:J74"/>
    <mergeCell ref="C81:D81"/>
    <mergeCell ref="C79:H79"/>
    <mergeCell ref="C80:H80"/>
    <mergeCell ref="F81:G81"/>
    <mergeCell ref="C77:H77"/>
    <mergeCell ref="C78:H78"/>
    <mergeCell ref="H68:I68"/>
    <mergeCell ref="C63:J63"/>
    <mergeCell ref="C64:J64"/>
    <mergeCell ref="C65:J65"/>
    <mergeCell ref="C73:I73"/>
    <mergeCell ref="C101:E101"/>
    <mergeCell ref="C60:I60"/>
    <mergeCell ref="C51:J51"/>
    <mergeCell ref="C52:J52"/>
    <mergeCell ref="C96:E96"/>
    <mergeCell ref="C97:E97"/>
    <mergeCell ref="C98:E98"/>
    <mergeCell ref="C99:E99"/>
    <mergeCell ref="C100:E100"/>
    <mergeCell ref="E59:F59"/>
    <mergeCell ref="H59:I59"/>
    <mergeCell ref="C53:J53"/>
    <mergeCell ref="E55:F55"/>
    <mergeCell ref="C66:J66"/>
    <mergeCell ref="C67:J67"/>
    <mergeCell ref="E68:F68"/>
    <mergeCell ref="C10:I10"/>
    <mergeCell ref="C2:I2"/>
    <mergeCell ref="C3:I3"/>
    <mergeCell ref="C4:I4"/>
    <mergeCell ref="C9:I9"/>
    <mergeCell ref="C6:I6"/>
    <mergeCell ref="C28:J28"/>
    <mergeCell ref="C29:J29"/>
    <mergeCell ref="C54:J54"/>
    <mergeCell ref="H55:I55"/>
    <mergeCell ref="C30:J30"/>
    <mergeCell ref="C31:J31"/>
    <mergeCell ref="D46:I46"/>
    <mergeCell ref="C47:I47"/>
    <mergeCell ref="C48:J48"/>
    <mergeCell ref="C24:H24"/>
    <mergeCell ref="C11:I11"/>
    <mergeCell ref="C12:I12"/>
    <mergeCell ref="E13:F13"/>
    <mergeCell ref="C14:C17"/>
    <mergeCell ref="D14:D17"/>
    <mergeCell ref="C91:G91"/>
    <mergeCell ref="C92:G92"/>
    <mergeCell ref="C93:G93"/>
    <mergeCell ref="C94:G94"/>
    <mergeCell ref="F95:G95"/>
    <mergeCell ref="C95:E95"/>
    <mergeCell ref="F101:G101"/>
    <mergeCell ref="F96:G96"/>
    <mergeCell ref="F97:G97"/>
    <mergeCell ref="F98:G98"/>
    <mergeCell ref="F99:G99"/>
    <mergeCell ref="F100:G100"/>
  </mergeCells>
  <hyperlinks>
    <hyperlink ref="C11:I11" r:id="rId1" display="Les mer om ordningen på imdi.no."/>
    <hyperlink ref="C53:J53" r:id="rId2" display="Les mer om ordningen på imdi.no."/>
    <hyperlink ref="C66:I66" r:id="rId3" display="Les mer om ordningen på imdi.no."/>
    <hyperlink ref="C79:H79" r:id="rId4" display="Les mer om ordningen på imdi.no."/>
    <hyperlink ref="C30:J30" r:id="rId5" display="Les mer om ordningen på imdi.no."/>
    <hyperlink ref="C93" r:id="rId6" display="Les mer om IMDis tilskuddsordningen på imdi.no."/>
  </hyperlinks>
  <pageMargins left="0.7" right="0.7" top="0.75" bottom="0.75" header="0.3" footer="0.3"/>
  <pageSetup paperSize="9" scale="39" orientation="portrait" cellComments="atEnd" r:id="rId7"/>
  <ignoredErrors>
    <ignoredError sqref="I24 J33 J56:J60 J73 H82:H83 F96:G101 J47 I14:I23 J34:J45 H84 G34:G45 D34:D45 J69:J72" unlockedFormula="1"/>
  </ignoredError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1" r:id="rId10" name="Button 137">
              <controlPr defaultSize="0" print="0" autoFill="0" autoPict="0" macro="[0]!Ark1.NullstilleEM">
                <anchor moveWithCells="1">
                  <from>
                    <xdr:col>9</xdr:col>
                    <xdr:colOff>66675</xdr:colOff>
                    <xdr:row>47</xdr:row>
                    <xdr:rowOff>28575</xdr:rowOff>
                  </from>
                  <to>
                    <xdr:col>10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" name="Button 144">
              <controlPr defaultSize="0" print="0" autoFill="0" autoPict="0" macro="[0]!Ark1.NullstilleNorsk">
                <anchor moveWithCells="1">
                  <from>
                    <xdr:col>9</xdr:col>
                    <xdr:colOff>66675</xdr:colOff>
                    <xdr:row>60</xdr:row>
                    <xdr:rowOff>9525</xdr:rowOff>
                  </from>
                  <to>
                    <xdr:col>10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" name="Button 153">
              <controlPr defaultSize="0" print="0" autoFill="0" autoPict="0" macro="[0]!Ark1.NullstilleFunkH">
                <anchor moveWithCells="1">
                  <from>
                    <xdr:col>9</xdr:col>
                    <xdr:colOff>38100</xdr:colOff>
                    <xdr:row>73</xdr:row>
                    <xdr:rowOff>19050</xdr:rowOff>
                  </from>
                  <to>
                    <xdr:col>9</xdr:col>
                    <xdr:colOff>1838325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" name="Button 158">
              <controlPr defaultSize="0" print="0" autoFill="0" autoPict="0" macro="[0]!Ark1.NullstilleOppNoKuV">
                <anchor moveWithCells="1">
                  <from>
                    <xdr:col>7</xdr:col>
                    <xdr:colOff>447675</xdr:colOff>
                    <xdr:row>84</xdr:row>
                    <xdr:rowOff>9525</xdr:rowOff>
                  </from>
                  <to>
                    <xdr:col>8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" name="Button 160">
              <controlPr defaultSize="0" print="0" autoFill="0" autoPict="0" macro="[0]!Ark1.Nullstillalletabeller">
                <anchor moveWithCells="1">
                  <from>
                    <xdr:col>3</xdr:col>
                    <xdr:colOff>542925</xdr:colOff>
                    <xdr:row>85</xdr:row>
                    <xdr:rowOff>76200</xdr:rowOff>
                  </from>
                  <to>
                    <xdr:col>4</xdr:col>
                    <xdr:colOff>2209800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" name="Button 162">
              <controlPr defaultSize="0" print="0" autoFill="0" autoPict="0" macro="[0]!GåTilOppsummeringstabellen">
                <anchor moveWithCells="1" sizeWithCells="1">
                  <from>
                    <xdr:col>7</xdr:col>
                    <xdr:colOff>1638300</xdr:colOff>
                    <xdr:row>60</xdr:row>
                    <xdr:rowOff>9525</xdr:rowOff>
                  </from>
                  <to>
                    <xdr:col>9</xdr:col>
                    <xdr:colOff>28575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" name="Button 177">
              <controlPr defaultSize="0" print="0" autoFill="0" autoPict="0" macro="[0]!GåTilOppsummeringstabellen">
                <anchor moveWithCells="1" sizeWithCells="1">
                  <from>
                    <xdr:col>7</xdr:col>
                    <xdr:colOff>1562100</xdr:colOff>
                    <xdr:row>73</xdr:row>
                    <xdr:rowOff>9525</xdr:rowOff>
                  </from>
                  <to>
                    <xdr:col>8</xdr:col>
                    <xdr:colOff>1219200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" name="Button 179">
              <controlPr defaultSize="0" print="0" autoFill="0" autoPict="0" macro="[0]!GåTilOppsummeringstabellen">
                <anchor moveWithCells="1" sizeWithCells="1">
                  <from>
                    <xdr:col>7</xdr:col>
                    <xdr:colOff>1619250</xdr:colOff>
                    <xdr:row>47</xdr:row>
                    <xdr:rowOff>19050</xdr:rowOff>
                  </from>
                  <to>
                    <xdr:col>9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" name="Button 181">
              <controlPr defaultSize="0" print="0" autoFill="0" autoPict="0" macro="[0]!Ark1.NullstilleInGe">
                <anchor moveWithCells="1">
                  <from>
                    <xdr:col>7</xdr:col>
                    <xdr:colOff>1714500</xdr:colOff>
                    <xdr:row>24</xdr:row>
                    <xdr:rowOff>19050</xdr:rowOff>
                  </from>
                  <to>
                    <xdr:col>9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9" name="Button 183">
              <controlPr defaultSize="0" print="0" autoFill="0" autoPict="0" macro="[0]!GåTilOppsummeringstabellen">
                <anchor moveWithCells="1" sizeWithCells="1">
                  <from>
                    <xdr:col>6</xdr:col>
                    <xdr:colOff>1590675</xdr:colOff>
                    <xdr:row>24</xdr:row>
                    <xdr:rowOff>9525</xdr:rowOff>
                  </from>
                  <to>
                    <xdr:col>7</xdr:col>
                    <xdr:colOff>1685925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0" name="Button 187">
              <controlPr defaultSize="0" print="0" autoFill="0" autoPict="0" macro="[0]!GåTilOppsummeringstabellen">
                <anchor moveWithCells="1" sizeWithCells="1">
                  <from>
                    <xdr:col>6</xdr:col>
                    <xdr:colOff>371475</xdr:colOff>
                    <xdr:row>84</xdr:row>
                    <xdr:rowOff>0</xdr:rowOff>
                  </from>
                  <to>
                    <xdr:col>7</xdr:col>
                    <xdr:colOff>381000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1" name="Button 188">
              <controlPr defaultSize="0" print="0" autoFill="0" autoPict="0" macro="[0]!Utskrift">
                <anchor moveWithCells="1" sizeWithCells="1">
                  <from>
                    <xdr:col>4</xdr:col>
                    <xdr:colOff>600075</xdr:colOff>
                    <xdr:row>101</xdr:row>
                    <xdr:rowOff>180975</xdr:rowOff>
                  </from>
                  <to>
                    <xdr:col>5</xdr:col>
                    <xdr:colOff>876300</xdr:colOff>
                    <xdr:row>103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IMDi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Shangquan</dc:creator>
  <cp:lastModifiedBy>Chen Shangquan</cp:lastModifiedBy>
  <cp:lastPrinted>2017-10-12T07:30:32Z</cp:lastPrinted>
  <dcterms:created xsi:type="dcterms:W3CDTF">2017-09-06T07:28:33Z</dcterms:created>
  <dcterms:modified xsi:type="dcterms:W3CDTF">2018-01-09T13:21:50Z</dcterms:modified>
</cp:coreProperties>
</file>